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9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<sst xmlns="http://schemas.openxmlformats.org/spreadsheetml/2006/main" count="295" uniqueCount="249">
  <si>
    <t>Wykonanie</t>
  </si>
  <si>
    <t xml:space="preserve">wg działów, rozdziałów i paragrafów </t>
  </si>
  <si>
    <t>DZ.</t>
  </si>
  <si>
    <t>Rozdz.</t>
  </si>
  <si>
    <t>Par.</t>
  </si>
  <si>
    <t>Treść</t>
  </si>
  <si>
    <t xml:space="preserve">   PLAN</t>
  </si>
  <si>
    <t>WYKONANIE</t>
  </si>
  <si>
    <t xml:space="preserve">     %</t>
  </si>
  <si>
    <t>010</t>
  </si>
  <si>
    <t>Rolnictwo i łowiectwo</t>
  </si>
  <si>
    <t>01095</t>
  </si>
  <si>
    <t xml:space="preserve">Pozostała działalność </t>
  </si>
  <si>
    <t>2010</t>
  </si>
  <si>
    <t>Dotacje celowe otrzym. z budżetu państwa na realiz.zad.z adm.rząd</t>
  </si>
  <si>
    <t>Razem rozdział 01095</t>
  </si>
  <si>
    <t>Razem dzial 010</t>
  </si>
  <si>
    <t>700</t>
  </si>
  <si>
    <t>Gospodarka mieszkaniowa</t>
  </si>
  <si>
    <t>Razem rozdział  70004</t>
  </si>
  <si>
    <t>Gospodarka gruntami i nieruchomościami</t>
  </si>
  <si>
    <t>0470</t>
  </si>
  <si>
    <t>0750</t>
  </si>
  <si>
    <t>0770</t>
  </si>
  <si>
    <t>0830</t>
  </si>
  <si>
    <t>0920</t>
  </si>
  <si>
    <t>0970</t>
  </si>
  <si>
    <t>Razem rozdział 70005</t>
  </si>
  <si>
    <t>Razem dział 700</t>
  </si>
  <si>
    <t>Administracja publiczna</t>
  </si>
  <si>
    <t>Urzędy wojewódzkie</t>
  </si>
  <si>
    <t>Razem rozdział 75011</t>
  </si>
  <si>
    <t>Urzędy gmin</t>
  </si>
  <si>
    <t>Wpływy z różnych dochodów</t>
  </si>
  <si>
    <t>Razem rozdział 75023</t>
  </si>
  <si>
    <t>0690</t>
  </si>
  <si>
    <t>Razem dział 750</t>
  </si>
  <si>
    <t>Urzędy naczel.organów władzy państw.,kontroli</t>
  </si>
  <si>
    <t>Razem rozdział 75101</t>
  </si>
  <si>
    <t>Razem dział 751</t>
  </si>
  <si>
    <t xml:space="preserve">Dochody od osób prawnych,fizycznych i innych jednost. </t>
  </si>
  <si>
    <t>Wpływy z pod.rol.,leśn.,podatku od czyn.cywiln.pod. od spadków i darowizn oraz pod.i opłat lokalnych od o.prawnych</t>
  </si>
  <si>
    <t>0310</t>
  </si>
  <si>
    <t>0320</t>
  </si>
  <si>
    <t>0330</t>
  </si>
  <si>
    <t>0340</t>
  </si>
  <si>
    <t>0500</t>
  </si>
  <si>
    <t>0910</t>
  </si>
  <si>
    <t>Razem rozdział 75615</t>
  </si>
  <si>
    <t>Wpływy z pod.rol.,leśn.,podatku od czyn.cywiln.pod. od spadków i darowizn oraz pod.i opłat lokalnych od osób fiz.</t>
  </si>
  <si>
    <t>0360</t>
  </si>
  <si>
    <t>0370</t>
  </si>
  <si>
    <t>Razem rozdział 75616</t>
  </si>
  <si>
    <t>Wpływy z innych opłat stanowiących doch. Jst na podst.i.</t>
  </si>
  <si>
    <t>0410</t>
  </si>
  <si>
    <t>Wpływy z opłaty skarbowej</t>
  </si>
  <si>
    <t>0460</t>
  </si>
  <si>
    <t>Wpływy z opłaty eksploatacyjnej</t>
  </si>
  <si>
    <t>0480</t>
  </si>
  <si>
    <t>Wpływy z opłat za zezwolenia na sprzedaż alkoholu</t>
  </si>
  <si>
    <t>Razem rozdział  75618</t>
  </si>
  <si>
    <t>Udziały gmin w podatkach stanowiących doch.budż.państwa</t>
  </si>
  <si>
    <t>0010</t>
  </si>
  <si>
    <t>0020</t>
  </si>
  <si>
    <t>Razem rozdział 75621</t>
  </si>
  <si>
    <t>Razem dział 756</t>
  </si>
  <si>
    <t>Różne rozliczenia</t>
  </si>
  <si>
    <t>Część oświatowa subwencji ogólnej dla jst</t>
  </si>
  <si>
    <t>Razem rozdział 75801</t>
  </si>
  <si>
    <t>Część wyrównawcza subwencji ogólnej dla gmin</t>
  </si>
  <si>
    <t>Razem rozdział 75807</t>
  </si>
  <si>
    <t>Część równoważąca subwencji ogólnej dla gmin</t>
  </si>
  <si>
    <t>Razem rozdział 75831</t>
  </si>
  <si>
    <t>Razem dział 758</t>
  </si>
  <si>
    <t>Oświata i wychowanie</t>
  </si>
  <si>
    <t>Oświata-szkoły podstawowe</t>
  </si>
  <si>
    <t>Razem rozdział 80101</t>
  </si>
  <si>
    <t>Oddziały przedszkolne w szkołach podstawowych</t>
  </si>
  <si>
    <t>2030</t>
  </si>
  <si>
    <t>Dotacje celowe otrzymane z budżetu państwa na realiz.własnych zad</t>
  </si>
  <si>
    <t>Razem rozdział 80103</t>
  </si>
  <si>
    <t xml:space="preserve">Przedszkola </t>
  </si>
  <si>
    <t>Razem rozdział 8104</t>
  </si>
  <si>
    <t>Razem rozdział 80104</t>
  </si>
  <si>
    <t>Razem rozdział 80148</t>
  </si>
  <si>
    <t>Pomoc społeczna</t>
  </si>
  <si>
    <t>2360</t>
  </si>
  <si>
    <t>Składki na ubezpieczenie zdrowotne opłacane za osob pobier.</t>
  </si>
  <si>
    <t>Dotacje celowe otrzymane z b.państwa na finans.zadań własnych</t>
  </si>
  <si>
    <t>Razem rozdział 85213</t>
  </si>
  <si>
    <t xml:space="preserve">Zasiłki i pomoc w naturze oraz składki na ubezp.społ. </t>
  </si>
  <si>
    <t>Dotacje celowe otrzym.z budż. p.na real zadań własnych.</t>
  </si>
  <si>
    <t>Razem rozdzial  85214</t>
  </si>
  <si>
    <t xml:space="preserve">Zasiłki stałe </t>
  </si>
  <si>
    <t>Razem rozdział 85216</t>
  </si>
  <si>
    <t>Ośrodki pomocy społecznej</t>
  </si>
  <si>
    <t>Razem rozdział 85219</t>
  </si>
  <si>
    <t>Razem dział 852</t>
  </si>
  <si>
    <t>Edukacyjna Opieka Wychowawcza</t>
  </si>
  <si>
    <t xml:space="preserve">Pomoc materialna dla uczniów </t>
  </si>
  <si>
    <t>Dotacje celowe otrzym z budż pań, na realizację zadań własnych gminy</t>
  </si>
  <si>
    <t>Razem rozdział 85415</t>
  </si>
  <si>
    <t>Razem dział 854</t>
  </si>
  <si>
    <t>Gospodarka Komunalna i ochrona środowiska</t>
  </si>
  <si>
    <t xml:space="preserve">Wpływy i wydatki związane z gromadzeniem środków z opłat </t>
  </si>
  <si>
    <t>Wpływy z różnych opłat</t>
  </si>
  <si>
    <t>Razem rozdział 90019</t>
  </si>
  <si>
    <t>Razem dział 900</t>
  </si>
  <si>
    <t>Dochody ogółem</t>
  </si>
  <si>
    <t xml:space="preserve">   </t>
  </si>
  <si>
    <t xml:space="preserve">W Y K O N A N I E      B U D Ż E T U     G M I N Y </t>
  </si>
  <si>
    <t>S T A R Y    T A R G       Z A   R O K   2001</t>
  </si>
  <si>
    <t xml:space="preserve">D O C H O D Y </t>
  </si>
  <si>
    <t xml:space="preserve">Budżet </t>
  </si>
  <si>
    <t>Gminy  na rok 2001 zaplanowano w wysokości :</t>
  </si>
  <si>
    <t xml:space="preserve">dochody  10.448.482 zł. a wydatki w kwocie 10.592.280 zł.  Zaplanowano niedobór w wysokości 143.798 zł. </t>
  </si>
  <si>
    <t xml:space="preserve">Rozchody w 2001r. zaplanowano w wysokości 250.000 zl. I przeznaczono na spłatę rat kredytu i pożyczki </t>
  </si>
  <si>
    <t>,które zaciągnięto w 2000r. na finansowanie zadania inwestycyjnego  p.n. Uciepłowienie wsi Stary Targ .</t>
  </si>
  <si>
    <t>Dochody za 2001r. Zrealizowano w wysokości 9.663.541 zł. co stanowi 92,5 % planu .</t>
  </si>
  <si>
    <t xml:space="preserve">Dochody w działach </t>
  </si>
  <si>
    <t xml:space="preserve"> kształtowały się następująco:</t>
  </si>
  <si>
    <t>Dział   010  Rolnictwo i  łowiectwo       -   wykonanie dochodów w tym dziale  wynosi 96,4% w stosunku do planu.</t>
  </si>
  <si>
    <t xml:space="preserve">Znaczącą kwotą w tym dziale stanowi dotacja celowa otrzymana z budżetu państwa w wysokości 114.000 zł. i przeznaczona </t>
  </si>
  <si>
    <t>na wydatki inwestycyjne  zadania p.n. " Wodociąg Trankwice".</t>
  </si>
  <si>
    <t>Wpływy z usług  zaplanowane w kwocie 10.300 zł. zrealizowano w 56%.  I pochodzą one z wpływów za wydawane świadectwa</t>
  </si>
  <si>
    <t>pochodzenia zwierząt.</t>
  </si>
  <si>
    <t>Dział 700   Gospodarka mieszkaniowa    - wykonanie dochodów w tym dziale wynosi 75,3%  w stosunku do planu .</t>
  </si>
  <si>
    <t xml:space="preserve">W rozdziale 7004  wykonanie wynosi 59,4% w stosunku do planu , wpływy z tytulu sprzedaży ciepła wynoszą 343.568 zł. </t>
  </si>
  <si>
    <t xml:space="preserve">Przypis  należności za 2001r wynosił 411.254 zł. a zaległości na 31.12.2001r.wynoszą 69.005 zł. Na kwotę zobowiązań  </t>
  </si>
  <si>
    <t>składają się:</t>
  </si>
  <si>
    <t>,</t>
  </si>
  <si>
    <t>Odsetki od nieterminowych wpłat z tytułu podatków i opłat</t>
  </si>
  <si>
    <t>Gospodarka odpadami</t>
  </si>
  <si>
    <t>O490</t>
  </si>
  <si>
    <t>Wpływy z innych lokalnych opłat pobieranych przez jst na podst.odręb.</t>
  </si>
  <si>
    <t>O910</t>
  </si>
  <si>
    <t>Razem rozdział 90002</t>
  </si>
  <si>
    <t>Wpływy z opłat za zarząd,użytkowanie wiecz.</t>
  </si>
  <si>
    <t>Dochody z najmu i dzierżawy skł.majątkowych</t>
  </si>
  <si>
    <t>Wpłaty z tytułu  odpłatnego nabycia prawa własności  oraz prawa użytk.w</t>
  </si>
  <si>
    <t>Wpływy z usług</t>
  </si>
  <si>
    <t>Pozostałe odsetki</t>
  </si>
  <si>
    <t>Podatek od nieruchomości</t>
  </si>
  <si>
    <t>Podatek rolny</t>
  </si>
  <si>
    <t>Podatek leśny</t>
  </si>
  <si>
    <t>Podatek od śr. transportowych</t>
  </si>
  <si>
    <t>Podatek od czynności cywilnoprawnych</t>
  </si>
  <si>
    <t>Podatek od spadków i darowizn</t>
  </si>
  <si>
    <t>Podatek od posiadanych psów</t>
  </si>
  <si>
    <t>Podatek dochodowy od osób fizycznych</t>
  </si>
  <si>
    <t>Podatek od osób prawnych</t>
  </si>
  <si>
    <t xml:space="preserve">Subwencje ogólne z budżetu państwa </t>
  </si>
  <si>
    <t>Subwencje ogólne z budżetu państwa</t>
  </si>
  <si>
    <t xml:space="preserve">Wpływy z usług </t>
  </si>
  <si>
    <t>0660</t>
  </si>
  <si>
    <t>Wpływy z opłat za korzystanie z wychowania przedszkolnego</t>
  </si>
  <si>
    <t>0670</t>
  </si>
  <si>
    <t>Wpływy z opłat za korzystanie z wyżywienia  w jedn.realiz.zad. Przedsz</t>
  </si>
  <si>
    <t xml:space="preserve">Dochody jedn.samorz.terytorial.zwiazane z realiz.zadań z zakresu adm.rządowej </t>
  </si>
  <si>
    <t>Wpływy z pozostałych odsetek</t>
  </si>
  <si>
    <t xml:space="preserve">Pomoc w zakresie dożywiania </t>
  </si>
  <si>
    <t>Razem rozdział 85230</t>
  </si>
  <si>
    <t>Rodzina</t>
  </si>
  <si>
    <t>Świadczenia  wychowawcze</t>
  </si>
  <si>
    <t>Dotacje celowe otrzym.z budżetu państwa na zad. bieżące z zakr.adm.rząd.</t>
  </si>
  <si>
    <t>Razem rozdział 85501</t>
  </si>
  <si>
    <t>Świadczenia rodzinne,świadczenia z f. alim. oraz składki na ubezp.</t>
  </si>
  <si>
    <t xml:space="preserve">Dotacje celowe otrzym.z budżetu państwa na zad. bieżące </t>
  </si>
  <si>
    <r>
      <t>D</t>
    </r>
    <r>
      <rPr>
        <sz val="8"/>
        <rFont val="Arrus L2"/>
        <family val="0"/>
      </rPr>
      <t>ochody jednostek sam.teryt.związane z realiz.zadań z zakr.adm.rząd.</t>
    </r>
  </si>
  <si>
    <t>Razem rozdział 85502</t>
  </si>
  <si>
    <t>Karta  Dużej Rodziny</t>
  </si>
  <si>
    <t>Dotacje celowe otrzym.z budż.państwa na realiz.zadań bieżących z zakr.adm.rząd.</t>
  </si>
  <si>
    <t>Razem rozdział 85503</t>
  </si>
  <si>
    <t>Razem dział 855</t>
  </si>
  <si>
    <t>Pozostała działalność</t>
  </si>
  <si>
    <t>Wspieranie rodziny</t>
  </si>
  <si>
    <t>Razem rozdział 85504</t>
  </si>
  <si>
    <t xml:space="preserve">Stołówki szkolne </t>
  </si>
  <si>
    <t>0940</t>
  </si>
  <si>
    <t>Dotacja celowa otrzym.z budż.państwa na realiz.zadań bież.z administr.rząd.</t>
  </si>
  <si>
    <t>01010</t>
  </si>
  <si>
    <t>Infrastruktura wodociagowa i sanitacyjna wsi</t>
  </si>
  <si>
    <t>6207</t>
  </si>
  <si>
    <t>Dotacje celowe w ramach programów finansowanych z udziałem</t>
  </si>
  <si>
    <t>środków europejskich</t>
  </si>
  <si>
    <t>Razem rozdział 01010</t>
  </si>
  <si>
    <t>Wpływy z rozliczeń/zwrotów z lat ubiegłych</t>
  </si>
  <si>
    <t>Wpływy z podatku dochodowego od osób fizycznych</t>
  </si>
  <si>
    <t>0350</t>
  </si>
  <si>
    <t>Wpływy z podatkuod działalności gospod. od osób fizycznych</t>
  </si>
  <si>
    <t>opłacanego w formie karty podatkowej</t>
  </si>
  <si>
    <t>Razem rozdział 75601</t>
  </si>
  <si>
    <t>Składka na ubezp.zdrowotne opłacane za osoby pobierające świadczenia</t>
  </si>
  <si>
    <t>Dotacje celowe otrzym.z budżetu państwa na realiz.zadań bieżąc.</t>
  </si>
  <si>
    <t>Dotacje celowe w ramach programów finan.z udziałem śr.europejskich</t>
  </si>
  <si>
    <t>Pozostałe działania związane z gospodarką odpadami</t>
  </si>
  <si>
    <t>Wpływy z odsetek od nieterminowych wpłat z tytułu pod.i opłat</t>
  </si>
  <si>
    <t>Razem rozdział 90026</t>
  </si>
  <si>
    <t>Razem dział 801</t>
  </si>
  <si>
    <t>0760</t>
  </si>
  <si>
    <t xml:space="preserve">Wpływy z tytułu przekształcenia prawa użytkowania wieczystego </t>
  </si>
  <si>
    <t>Dochody jednostek sam.teryt.związane z realiz.zadań z zakr.adm.rząd.</t>
  </si>
  <si>
    <t>400</t>
  </si>
  <si>
    <t>Wytwarzanie i zaopatrywanie w energię elektryczną ,gaz i wodę</t>
  </si>
  <si>
    <t>Dostarczanie ciepła</t>
  </si>
  <si>
    <t>Razem rozdział 40001</t>
  </si>
  <si>
    <t>Razem dział 400</t>
  </si>
  <si>
    <t>2057</t>
  </si>
  <si>
    <t>2059</t>
  </si>
  <si>
    <t>Pozostałe zadania w zakresie polityki społecznej</t>
  </si>
  <si>
    <t>Razem rozdział 85395</t>
  </si>
  <si>
    <t>Razem dział 85395</t>
  </si>
  <si>
    <t>Razem rozdział 85513</t>
  </si>
  <si>
    <t>01042</t>
  </si>
  <si>
    <t>Wyłączenie z produkcji gruntów rolnych</t>
  </si>
  <si>
    <t>6630</t>
  </si>
  <si>
    <r>
      <rPr>
        <sz val="8"/>
        <rFont val="Arrus L2"/>
        <family val="0"/>
      </rPr>
      <t>Dotacje celowe otrzymane z samorządu województwa  na inwestycj</t>
    </r>
    <r>
      <rPr>
        <b/>
        <sz val="8"/>
        <rFont val="Arrus L2"/>
        <family val="0"/>
      </rPr>
      <t>e</t>
    </r>
  </si>
  <si>
    <t>Razem rozdział 01042</t>
  </si>
  <si>
    <t>Spis powszechny i inne</t>
  </si>
  <si>
    <t xml:space="preserve">Dotacje celowe otrzymane z budżetu państwana realizację zadań z zakresu </t>
  </si>
  <si>
    <t>Razem rozdział 75056</t>
  </si>
  <si>
    <t>Ochrona zdrowia</t>
  </si>
  <si>
    <t xml:space="preserve">Dotacje celowe otrzym.z b.państwa na realiz.własnych zad. bieżących </t>
  </si>
  <si>
    <t>Razem rozdział 85195</t>
  </si>
  <si>
    <t>Dotacje celowe otrzymane z budż.państwa na realizację własnych  zadań  bież.</t>
  </si>
  <si>
    <t xml:space="preserve">Dotacje celowe otrzym.z budż.p.na real.własnych .zadań bież.gminy </t>
  </si>
  <si>
    <t xml:space="preserve">dochodów  budżetu Gminy Stary Targ  za 2021 r. </t>
  </si>
  <si>
    <t>0270</t>
  </si>
  <si>
    <t>Wpływy z części opłaty za zezwolenie na sprzedaż napojów alkoholowych w obrocie hurtowym</t>
  </si>
  <si>
    <t>Uzupełnienie subwencji ogólnej dla jst</t>
  </si>
  <si>
    <t>Środki na uzupełnienie dochodów gmin</t>
  </si>
  <si>
    <t xml:space="preserve">Różne rozliczenia finansowe </t>
  </si>
  <si>
    <t>Dotacja celowa otrzymana z budżetu państwa na realizację własnych zadań bieżących gmin</t>
  </si>
  <si>
    <t>Razem rozdział 75814</t>
  </si>
  <si>
    <t>Wpływy do rozliczenia</t>
  </si>
  <si>
    <t>Dofinansowanie ze środków Rządowego Funduszu Inwestycji Lokalnych</t>
  </si>
  <si>
    <t>Razem rozdział 75816</t>
  </si>
  <si>
    <t>2180</t>
  </si>
  <si>
    <t>Środki z Funduszu Przeciwdziałania COVID-19 na finansowanie lub dofinansowanie realizacji zadań związanych z przeciwdziałaniem COVID-19</t>
  </si>
  <si>
    <t>Razem rozdział 80153</t>
  </si>
  <si>
    <t>Zapewnienie uczniom prawa do bezpłatnego dostępu do podręczników, materiałów edukacyjnych lub materiałów ćwiczeniowych</t>
  </si>
  <si>
    <t>Dotacja celowa otrzymana z budżetu państwa na realizację własnych zadań bieżących z zakresu administracji rządowej oraz innych zadań zleconych gminie ustawami</t>
  </si>
  <si>
    <t>Razem dział 851</t>
  </si>
  <si>
    <t>Razem rozdział 85295</t>
  </si>
  <si>
    <t>Ochrona powietrza atmosferycznego i klimatu</t>
  </si>
  <si>
    <t>Razem rozdział 90005</t>
  </si>
  <si>
    <t>Środki otrzymane z państwowych funduszy celowych na realizację zadań bieżących jednostek sektora finansów publicznych</t>
  </si>
  <si>
    <t>Środki otrzymane od pozostałych jednostek zaliczanych do sektora finansów publicznych na finansowanie lub dofinansowanie kosztów realizacji inw i zakupów inwes. Jedn zalicznych do sektora finan publ</t>
  </si>
  <si>
    <t>Dotacja celowa otrzy.z budż.państwa na realiz.zad.bież.z zakresu adm.rz.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</si>
</sst>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#,##0.00;[Red]#,##0.00"/>
    <numFmt numFmtId="168" formatCode="0.0"/>
  </numFmts>
  <fonts count="49">
    <font>
      <sz val="10"/>
      <name val="Arrus L2"/>
      <family val="0"/>
    </font>
    <font>
      <sz val="10"/>
      <name val="Arial"/>
      <family val="0"/>
    </font>
    <font>
      <b/>
      <sz val="12"/>
      <name val="Arrus L2"/>
      <family val="0"/>
    </font>
    <font>
      <sz val="8"/>
      <name val="Arrus L2"/>
      <family val="0"/>
    </font>
    <font>
      <sz val="14"/>
      <name val="Arrus L2"/>
      <family val="0"/>
    </font>
    <font>
      <b/>
      <sz val="14"/>
      <name val="Arial CE"/>
      <family val="2"/>
    </font>
    <font>
      <b/>
      <u val="single"/>
      <sz val="14"/>
      <name val="Arial CE"/>
      <family val="2"/>
    </font>
    <font>
      <b/>
      <sz val="8"/>
      <name val="Arial CE"/>
      <family val="2"/>
    </font>
    <font>
      <b/>
      <sz val="8"/>
      <name val="Arrus L2"/>
      <family val="0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rus L2"/>
      <family val="0"/>
    </font>
    <font>
      <b/>
      <sz val="10"/>
      <name val="Arial CE"/>
      <family val="2"/>
    </font>
    <font>
      <sz val="12"/>
      <name val="Arrus L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166" fontId="0" fillId="0" borderId="0" xfId="0" applyNumberFormat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49" fontId="7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7" fillId="0" borderId="19" xfId="0" applyFont="1" applyBorder="1" applyAlignment="1">
      <alignment/>
    </xf>
    <xf numFmtId="167" fontId="3" fillId="0" borderId="19" xfId="0" applyNumberFormat="1" applyFont="1" applyBorder="1" applyAlignment="1">
      <alignment/>
    </xf>
    <xf numFmtId="167" fontId="0" fillId="0" borderId="19" xfId="0" applyNumberFormat="1" applyBorder="1" applyAlignment="1">
      <alignment/>
    </xf>
    <xf numFmtId="0" fontId="9" fillId="0" borderId="19" xfId="0" applyFont="1" applyBorder="1" applyAlignment="1">
      <alignment/>
    </xf>
    <xf numFmtId="49" fontId="3" fillId="0" borderId="19" xfId="0" applyNumberFormat="1" applyFont="1" applyBorder="1" applyAlignment="1">
      <alignment horizontal="center"/>
    </xf>
    <xf numFmtId="167" fontId="8" fillId="0" borderId="19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8" fillId="0" borderId="19" xfId="0" applyFont="1" applyBorder="1" applyAlignment="1">
      <alignment/>
    </xf>
    <xf numFmtId="167" fontId="3" fillId="0" borderId="20" xfId="0" applyNumberFormat="1" applyFont="1" applyBorder="1" applyAlignment="1">
      <alignment/>
    </xf>
    <xf numFmtId="0" fontId="3" fillId="0" borderId="20" xfId="0" applyFont="1" applyBorder="1" applyAlignment="1">
      <alignment/>
    </xf>
    <xf numFmtId="167" fontId="8" fillId="0" borderId="20" xfId="0" applyNumberFormat="1" applyFont="1" applyBorder="1" applyAlignment="1">
      <alignment/>
    </xf>
    <xf numFmtId="49" fontId="3" fillId="0" borderId="21" xfId="0" applyNumberFormat="1" applyFont="1" applyBorder="1" applyAlignment="1">
      <alignment horizontal="center"/>
    </xf>
    <xf numFmtId="0" fontId="8" fillId="0" borderId="22" xfId="0" applyFont="1" applyBorder="1" applyAlignment="1">
      <alignment/>
    </xf>
    <xf numFmtId="167" fontId="8" fillId="0" borderId="23" xfId="0" applyNumberFormat="1" applyFont="1" applyBorder="1" applyAlignment="1">
      <alignment/>
    </xf>
    <xf numFmtId="0" fontId="8" fillId="0" borderId="20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8" fillId="0" borderId="24" xfId="0" applyFont="1" applyBorder="1" applyAlignment="1">
      <alignment/>
    </xf>
    <xf numFmtId="167" fontId="8" fillId="0" borderId="24" xfId="0" applyNumberFormat="1" applyFont="1" applyBorder="1" applyAlignment="1">
      <alignment/>
    </xf>
    <xf numFmtId="167" fontId="3" fillId="0" borderId="24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49" fontId="7" fillId="0" borderId="22" xfId="0" applyNumberFormat="1" applyFont="1" applyBorder="1" applyAlignment="1">
      <alignment/>
    </xf>
    <xf numFmtId="167" fontId="7" fillId="0" borderId="27" xfId="0" applyNumberFormat="1" applyFont="1" applyBorder="1" applyAlignment="1">
      <alignment/>
    </xf>
    <xf numFmtId="49" fontId="7" fillId="0" borderId="28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0" fontId="7" fillId="0" borderId="28" xfId="0" applyFont="1" applyBorder="1" applyAlignment="1">
      <alignment/>
    </xf>
    <xf numFmtId="167" fontId="7" fillId="0" borderId="28" xfId="0" applyNumberFormat="1" applyFont="1" applyBorder="1" applyAlignment="1">
      <alignment/>
    </xf>
    <xf numFmtId="167" fontId="3" fillId="0" borderId="28" xfId="0" applyNumberFormat="1" applyFont="1" applyBorder="1" applyAlignment="1">
      <alignment/>
    </xf>
    <xf numFmtId="49" fontId="9" fillId="0" borderId="19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67" fontId="9" fillId="0" borderId="19" xfId="0" applyNumberFormat="1" applyFont="1" applyBorder="1" applyAlignment="1">
      <alignment/>
    </xf>
    <xf numFmtId="0" fontId="9" fillId="0" borderId="20" xfId="0" applyFont="1" applyBorder="1" applyAlignment="1">
      <alignment/>
    </xf>
    <xf numFmtId="167" fontId="9" fillId="0" borderId="20" xfId="0" applyNumberFormat="1" applyFont="1" applyBorder="1" applyAlignment="1">
      <alignment/>
    </xf>
    <xf numFmtId="49" fontId="9" fillId="0" borderId="21" xfId="0" applyNumberFormat="1" applyFont="1" applyBorder="1" applyAlignment="1">
      <alignment horizontal="center"/>
    </xf>
    <xf numFmtId="0" fontId="9" fillId="0" borderId="22" xfId="0" applyFont="1" applyBorder="1" applyAlignment="1">
      <alignment/>
    </xf>
    <xf numFmtId="167" fontId="9" fillId="0" borderId="23" xfId="0" applyNumberFormat="1" applyFont="1" applyBorder="1" applyAlignment="1">
      <alignment/>
    </xf>
    <xf numFmtId="0" fontId="9" fillId="0" borderId="28" xfId="0" applyFont="1" applyBorder="1" applyAlignment="1">
      <alignment/>
    </xf>
    <xf numFmtId="167" fontId="9" fillId="0" borderId="28" xfId="0" applyNumberFormat="1" applyFont="1" applyBorder="1" applyAlignment="1">
      <alignment/>
    </xf>
    <xf numFmtId="49" fontId="9" fillId="0" borderId="20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0" fontId="9" fillId="0" borderId="30" xfId="0" applyFont="1" applyBorder="1" applyAlignment="1">
      <alignment/>
    </xf>
    <xf numFmtId="167" fontId="9" fillId="0" borderId="31" xfId="0" applyNumberFormat="1" applyFont="1" applyBorder="1" applyAlignment="1">
      <alignment/>
    </xf>
    <xf numFmtId="49" fontId="9" fillId="0" borderId="25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167" fontId="9" fillId="0" borderId="27" xfId="0" applyNumberFormat="1" applyFont="1" applyBorder="1" applyAlignment="1">
      <alignment/>
    </xf>
    <xf numFmtId="167" fontId="7" fillId="0" borderId="19" xfId="0" applyNumberFormat="1" applyFont="1" applyBorder="1" applyAlignment="1">
      <alignment/>
    </xf>
    <xf numFmtId="0" fontId="7" fillId="0" borderId="22" xfId="0" applyFont="1" applyBorder="1" applyAlignment="1">
      <alignment/>
    </xf>
    <xf numFmtId="49" fontId="3" fillId="0" borderId="28" xfId="0" applyNumberFormat="1" applyFont="1" applyBorder="1" applyAlignment="1">
      <alignment horizontal="center"/>
    </xf>
    <xf numFmtId="167" fontId="8" fillId="0" borderId="28" xfId="0" applyNumberFormat="1" applyFont="1" applyBorder="1" applyAlignment="1">
      <alignment/>
    </xf>
    <xf numFmtId="0" fontId="10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3" fillId="0" borderId="25" xfId="0" applyFont="1" applyBorder="1" applyAlignment="1">
      <alignment horizontal="center"/>
    </xf>
    <xf numFmtId="167" fontId="7" fillId="0" borderId="23" xfId="0" applyNumberFormat="1" applyFont="1" applyBorder="1" applyAlignment="1">
      <alignment/>
    </xf>
    <xf numFmtId="0" fontId="7" fillId="0" borderId="2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8" fillId="0" borderId="28" xfId="0" applyFont="1" applyBorder="1" applyAlignment="1">
      <alignment/>
    </xf>
    <xf numFmtId="0" fontId="7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0" fillId="0" borderId="28" xfId="0" applyBorder="1" applyAlignment="1">
      <alignment/>
    </xf>
    <xf numFmtId="167" fontId="0" fillId="0" borderId="28" xfId="0" applyNumberFormat="1" applyBorder="1" applyAlignment="1">
      <alignment/>
    </xf>
    <xf numFmtId="49" fontId="3" fillId="0" borderId="26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8" fillId="0" borderId="33" xfId="0" applyFont="1" applyBorder="1" applyAlignment="1">
      <alignment/>
    </xf>
    <xf numFmtId="0" fontId="3" fillId="0" borderId="34" xfId="0" applyFont="1" applyBorder="1" applyAlignment="1">
      <alignment/>
    </xf>
    <xf numFmtId="167" fontId="7" fillId="0" borderId="20" xfId="0" applyNumberFormat="1" applyFont="1" applyBorder="1" applyAlignment="1">
      <alignment/>
    </xf>
    <xf numFmtId="49" fontId="3" fillId="0" borderId="29" xfId="0" applyNumberFormat="1" applyFont="1" applyBorder="1" applyAlignment="1">
      <alignment horizontal="center"/>
    </xf>
    <xf numFmtId="0" fontId="7" fillId="0" borderId="34" xfId="0" applyFont="1" applyBorder="1" applyAlignment="1">
      <alignment/>
    </xf>
    <xf numFmtId="167" fontId="7" fillId="0" borderId="24" xfId="0" applyNumberFormat="1" applyFont="1" applyBorder="1" applyAlignment="1">
      <alignment/>
    </xf>
    <xf numFmtId="0" fontId="3" fillId="0" borderId="28" xfId="0" applyFont="1" applyBorder="1" applyAlignment="1">
      <alignment/>
    </xf>
    <xf numFmtId="167" fontId="3" fillId="0" borderId="32" xfId="0" applyNumberFormat="1" applyFont="1" applyBorder="1" applyAlignment="1">
      <alignment/>
    </xf>
    <xf numFmtId="167" fontId="8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3" fillId="0" borderId="35" xfId="0" applyNumberFormat="1" applyFont="1" applyBorder="1" applyAlignment="1">
      <alignment horizontal="center"/>
    </xf>
    <xf numFmtId="0" fontId="7" fillId="0" borderId="35" xfId="0" applyFont="1" applyBorder="1" applyAlignment="1">
      <alignment/>
    </xf>
    <xf numFmtId="167" fontId="3" fillId="0" borderId="35" xfId="0" applyNumberFormat="1" applyFont="1" applyBorder="1" applyAlignment="1">
      <alignment/>
    </xf>
    <xf numFmtId="167" fontId="8" fillId="0" borderId="35" xfId="0" applyNumberFormat="1" applyFont="1" applyBorder="1" applyAlignment="1">
      <alignment/>
    </xf>
    <xf numFmtId="0" fontId="3" fillId="0" borderId="35" xfId="0" applyFont="1" applyBorder="1" applyAlignment="1">
      <alignment/>
    </xf>
    <xf numFmtId="0" fontId="8" fillId="0" borderId="35" xfId="0" applyFont="1" applyBorder="1" applyAlignment="1">
      <alignment/>
    </xf>
    <xf numFmtId="0" fontId="3" fillId="0" borderId="24" xfId="0" applyFont="1" applyBorder="1" applyAlignment="1">
      <alignment/>
    </xf>
    <xf numFmtId="167" fontId="3" fillId="0" borderId="36" xfId="0" applyNumberFormat="1" applyFont="1" applyBorder="1" applyAlignment="1">
      <alignment/>
    </xf>
    <xf numFmtId="167" fontId="3" fillId="0" borderId="21" xfId="0" applyNumberFormat="1" applyFont="1" applyBorder="1" applyAlignment="1">
      <alignment/>
    </xf>
    <xf numFmtId="0" fontId="3" fillId="0" borderId="35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167" fontId="8" fillId="0" borderId="37" xfId="0" applyNumberFormat="1" applyFont="1" applyBorder="1" applyAlignment="1">
      <alignment/>
    </xf>
    <xf numFmtId="49" fontId="3" fillId="0" borderId="36" xfId="0" applyNumberFormat="1" applyFont="1" applyBorder="1" applyAlignment="1">
      <alignment horizontal="center"/>
    </xf>
    <xf numFmtId="0" fontId="8" fillId="0" borderId="38" xfId="0" applyFont="1" applyBorder="1" applyAlignment="1">
      <alignment/>
    </xf>
    <xf numFmtId="167" fontId="3" fillId="0" borderId="39" xfId="0" applyNumberFormat="1" applyFont="1" applyBorder="1" applyAlignment="1">
      <alignment/>
    </xf>
    <xf numFmtId="0" fontId="3" fillId="0" borderId="39" xfId="0" applyFont="1" applyBorder="1" applyAlignment="1">
      <alignment/>
    </xf>
    <xf numFmtId="167" fontId="3" fillId="0" borderId="40" xfId="0" applyNumberFormat="1" applyFont="1" applyBorder="1" applyAlignment="1">
      <alignment/>
    </xf>
    <xf numFmtId="49" fontId="9" fillId="0" borderId="35" xfId="0" applyNumberFormat="1" applyFont="1" applyBorder="1" applyAlignment="1">
      <alignment horizontal="center"/>
    </xf>
    <xf numFmtId="167" fontId="7" fillId="0" borderId="35" xfId="0" applyNumberFormat="1" applyFont="1" applyBorder="1" applyAlignment="1">
      <alignment/>
    </xf>
    <xf numFmtId="0" fontId="8" fillId="0" borderId="41" xfId="0" applyFont="1" applyBorder="1" applyAlignment="1">
      <alignment/>
    </xf>
    <xf numFmtId="49" fontId="3" fillId="0" borderId="24" xfId="0" applyNumberFormat="1" applyFont="1" applyBorder="1" applyAlignment="1">
      <alignment horizontal="center"/>
    </xf>
    <xf numFmtId="0" fontId="3" fillId="0" borderId="40" xfId="0" applyFont="1" applyBorder="1" applyAlignment="1">
      <alignment/>
    </xf>
    <xf numFmtId="167" fontId="8" fillId="0" borderId="40" xfId="0" applyNumberFormat="1" applyFont="1" applyBorder="1" applyAlignment="1">
      <alignment/>
    </xf>
    <xf numFmtId="0" fontId="0" fillId="0" borderId="35" xfId="0" applyBorder="1" applyAlignment="1">
      <alignment horizontal="center"/>
    </xf>
    <xf numFmtId="0" fontId="7" fillId="0" borderId="35" xfId="0" applyFont="1" applyBorder="1" applyAlignment="1">
      <alignment horizontal="center"/>
    </xf>
    <xf numFmtId="167" fontId="9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0" fontId="3" fillId="0" borderId="3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0" fontId="7" fillId="0" borderId="40" xfId="0" applyFont="1" applyBorder="1" applyAlignment="1">
      <alignment/>
    </xf>
    <xf numFmtId="0" fontId="9" fillId="0" borderId="35" xfId="0" applyFont="1" applyBorder="1" applyAlignment="1">
      <alignment horizontal="center"/>
    </xf>
    <xf numFmtId="0" fontId="9" fillId="0" borderId="35" xfId="0" applyFont="1" applyBorder="1" applyAlignment="1">
      <alignment/>
    </xf>
    <xf numFmtId="167" fontId="7" fillId="0" borderId="40" xfId="0" applyNumberFormat="1" applyFont="1" applyBorder="1" applyAlignment="1">
      <alignment/>
    </xf>
    <xf numFmtId="0" fontId="7" fillId="0" borderId="40" xfId="0" applyFont="1" applyBorder="1" applyAlignment="1">
      <alignment/>
    </xf>
    <xf numFmtId="167" fontId="9" fillId="0" borderId="35" xfId="0" applyNumberFormat="1" applyFont="1" applyBorder="1" applyAlignment="1">
      <alignment/>
    </xf>
    <xf numFmtId="49" fontId="7" fillId="0" borderId="20" xfId="0" applyNumberFormat="1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9" fillId="0" borderId="42" xfId="0" applyNumberFormat="1" applyFont="1" applyBorder="1" applyAlignment="1">
      <alignment horizontal="center"/>
    </xf>
    <xf numFmtId="167" fontId="8" fillId="0" borderId="43" xfId="0" applyNumberFormat="1" applyFont="1" applyBorder="1" applyAlignment="1">
      <alignment/>
    </xf>
    <xf numFmtId="0" fontId="9" fillId="0" borderId="39" xfId="0" applyFont="1" applyBorder="1" applyAlignment="1">
      <alignment/>
    </xf>
    <xf numFmtId="167" fontId="9" fillId="0" borderId="39" xfId="0" applyNumberFormat="1" applyFont="1" applyBorder="1" applyAlignment="1">
      <alignment/>
    </xf>
    <xf numFmtId="167" fontId="8" fillId="0" borderId="34" xfId="0" applyNumberFormat="1" applyFont="1" applyBorder="1" applyAlignment="1">
      <alignment/>
    </xf>
    <xf numFmtId="167" fontId="8" fillId="0" borderId="32" xfId="0" applyNumberFormat="1" applyFont="1" applyBorder="1" applyAlignment="1">
      <alignment/>
    </xf>
    <xf numFmtId="167" fontId="3" fillId="0" borderId="34" xfId="0" applyNumberFormat="1" applyFont="1" applyBorder="1" applyAlignment="1">
      <alignment/>
    </xf>
    <xf numFmtId="0" fontId="8" fillId="0" borderId="40" xfId="0" applyFont="1" applyBorder="1" applyAlignment="1">
      <alignment/>
    </xf>
    <xf numFmtId="167" fontId="9" fillId="0" borderId="40" xfId="0" applyNumberFormat="1" applyFont="1" applyBorder="1" applyAlignment="1">
      <alignment/>
    </xf>
    <xf numFmtId="0" fontId="9" fillId="0" borderId="40" xfId="0" applyFont="1" applyBorder="1" applyAlignment="1">
      <alignment/>
    </xf>
    <xf numFmtId="167" fontId="8" fillId="0" borderId="41" xfId="0" applyNumberFormat="1" applyFont="1" applyBorder="1" applyAlignment="1">
      <alignment/>
    </xf>
    <xf numFmtId="0" fontId="3" fillId="0" borderId="44" xfId="0" applyFont="1" applyBorder="1" applyAlignment="1">
      <alignment horizontal="center"/>
    </xf>
    <xf numFmtId="0" fontId="7" fillId="0" borderId="28" xfId="0" applyFont="1" applyBorder="1" applyAlignment="1">
      <alignment horizontal="left" wrapText="1"/>
    </xf>
    <xf numFmtId="0" fontId="9" fillId="0" borderId="35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45" xfId="0" applyFont="1" applyBorder="1" applyAlignment="1">
      <alignment/>
    </xf>
    <xf numFmtId="0" fontId="7" fillId="0" borderId="41" xfId="0" applyFont="1" applyBorder="1" applyAlignment="1">
      <alignment/>
    </xf>
    <xf numFmtId="167" fontId="7" fillId="0" borderId="41" xfId="0" applyNumberFormat="1" applyFont="1" applyBorder="1" applyAlignment="1">
      <alignment/>
    </xf>
    <xf numFmtId="49" fontId="9" fillId="0" borderId="46" xfId="0" applyNumberFormat="1" applyFont="1" applyBorder="1" applyAlignment="1">
      <alignment horizontal="center"/>
    </xf>
    <xf numFmtId="167" fontId="8" fillId="0" borderId="10" xfId="0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167" fontId="7" fillId="0" borderId="10" xfId="0" applyNumberFormat="1" applyFont="1" applyBorder="1" applyAlignment="1">
      <alignment/>
    </xf>
    <xf numFmtId="167" fontId="3" fillId="0" borderId="29" xfId="0" applyNumberFormat="1" applyFont="1" applyBorder="1" applyAlignment="1">
      <alignment/>
    </xf>
    <xf numFmtId="167" fontId="3" fillId="0" borderId="47" xfId="0" applyNumberFormat="1" applyFont="1" applyBorder="1" applyAlignment="1">
      <alignment/>
    </xf>
    <xf numFmtId="49" fontId="3" fillId="0" borderId="45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0" fontId="7" fillId="0" borderId="41" xfId="0" applyFont="1" applyBorder="1" applyAlignment="1">
      <alignment/>
    </xf>
    <xf numFmtId="167" fontId="3" fillId="0" borderId="41" xfId="0" applyNumberFormat="1" applyFont="1" applyBorder="1" applyAlignment="1">
      <alignment/>
    </xf>
    <xf numFmtId="0" fontId="3" fillId="0" borderId="20" xfId="0" applyFont="1" applyBorder="1" applyAlignment="1">
      <alignment horizontal="left" wrapText="1"/>
    </xf>
    <xf numFmtId="49" fontId="9" fillId="0" borderId="45" xfId="0" applyNumberFormat="1" applyFont="1" applyBorder="1" applyAlignment="1">
      <alignment horizontal="center"/>
    </xf>
    <xf numFmtId="0" fontId="9" fillId="0" borderId="39" xfId="0" applyFont="1" applyBorder="1" applyAlignment="1">
      <alignment/>
    </xf>
    <xf numFmtId="4" fontId="8" fillId="0" borderId="10" xfId="0" applyNumberFormat="1" applyFont="1" applyBorder="1" applyAlignment="1">
      <alignment/>
    </xf>
    <xf numFmtId="49" fontId="3" fillId="0" borderId="42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9" fillId="0" borderId="47" xfId="0" applyFont="1" applyBorder="1" applyAlignment="1">
      <alignment/>
    </xf>
    <xf numFmtId="49" fontId="9" fillId="0" borderId="36" xfId="0" applyNumberFormat="1" applyFont="1" applyBorder="1" applyAlignment="1">
      <alignment horizontal="center"/>
    </xf>
    <xf numFmtId="0" fontId="9" fillId="0" borderId="24" xfId="0" applyFont="1" applyBorder="1" applyAlignment="1">
      <alignment/>
    </xf>
    <xf numFmtId="167" fontId="9" fillId="0" borderId="24" xfId="0" applyNumberFormat="1" applyFont="1" applyBorder="1" applyAlignment="1">
      <alignment/>
    </xf>
    <xf numFmtId="167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3" fillId="0" borderId="45" xfId="0" applyFont="1" applyBorder="1" applyAlignment="1">
      <alignment horizontal="center"/>
    </xf>
    <xf numFmtId="167" fontId="8" fillId="0" borderId="49" xfId="0" applyNumberFormat="1" applyFont="1" applyBorder="1" applyAlignment="1">
      <alignment/>
    </xf>
    <xf numFmtId="167" fontId="8" fillId="0" borderId="50" xfId="0" applyNumberFormat="1" applyFont="1" applyBorder="1" applyAlignment="1">
      <alignment/>
    </xf>
    <xf numFmtId="0" fontId="9" fillId="0" borderId="20" xfId="0" applyFont="1" applyBorder="1" applyAlignment="1">
      <alignment/>
    </xf>
    <xf numFmtId="167" fontId="9" fillId="0" borderId="41" xfId="0" applyNumberFormat="1" applyFont="1" applyBorder="1" applyAlignment="1">
      <alignment/>
    </xf>
    <xf numFmtId="0" fontId="9" fillId="0" borderId="41" xfId="0" applyFont="1" applyBorder="1" applyAlignment="1">
      <alignment/>
    </xf>
    <xf numFmtId="0" fontId="3" fillId="0" borderId="41" xfId="0" applyFont="1" applyBorder="1" applyAlignment="1">
      <alignment/>
    </xf>
    <xf numFmtId="167" fontId="8" fillId="0" borderId="13" xfId="0" applyNumberFormat="1" applyFont="1" applyBorder="1" applyAlignment="1">
      <alignment/>
    </xf>
    <xf numFmtId="167" fontId="0" fillId="0" borderId="21" xfId="0" applyNumberFormat="1" applyBorder="1" applyAlignment="1">
      <alignment/>
    </xf>
    <xf numFmtId="167" fontId="8" fillId="0" borderId="21" xfId="0" applyNumberFormat="1" applyFont="1" applyBorder="1" applyAlignment="1">
      <alignment/>
    </xf>
    <xf numFmtId="167" fontId="8" fillId="0" borderId="36" xfId="0" applyNumberFormat="1" applyFont="1" applyBorder="1" applyAlignment="1">
      <alignment/>
    </xf>
    <xf numFmtId="167" fontId="8" fillId="0" borderId="29" xfId="0" applyNumberFormat="1" applyFont="1" applyBorder="1" applyAlignment="1">
      <alignment/>
    </xf>
    <xf numFmtId="167" fontId="7" fillId="0" borderId="12" xfId="0" applyNumberFormat="1" applyFont="1" applyBorder="1" applyAlignment="1">
      <alignment/>
    </xf>
    <xf numFmtId="167" fontId="9" fillId="0" borderId="43" xfId="0" applyNumberFormat="1" applyFont="1" applyBorder="1" applyAlignment="1">
      <alignment/>
    </xf>
    <xf numFmtId="167" fontId="9" fillId="0" borderId="51" xfId="0" applyNumberFormat="1" applyFont="1" applyBorder="1" applyAlignment="1">
      <alignment/>
    </xf>
    <xf numFmtId="167" fontId="7" fillId="0" borderId="36" xfId="0" applyNumberFormat="1" applyFont="1" applyBorder="1" applyAlignment="1">
      <alignment/>
    </xf>
    <xf numFmtId="167" fontId="7" fillId="0" borderId="21" xfId="0" applyNumberFormat="1" applyFont="1" applyBorder="1" applyAlignment="1">
      <alignment/>
    </xf>
    <xf numFmtId="167" fontId="8" fillId="0" borderId="45" xfId="0" applyNumberFormat="1" applyFont="1" applyBorder="1" applyAlignment="1">
      <alignment/>
    </xf>
    <xf numFmtId="167" fontId="3" fillId="0" borderId="45" xfId="0" applyNumberFormat="1" applyFont="1" applyBorder="1" applyAlignment="1">
      <alignment/>
    </xf>
    <xf numFmtId="167" fontId="7" fillId="0" borderId="52" xfId="0" applyNumberFormat="1" applyFont="1" applyBorder="1" applyAlignment="1">
      <alignment/>
    </xf>
    <xf numFmtId="167" fontId="8" fillId="0" borderId="52" xfId="0" applyNumberFormat="1" applyFont="1" applyBorder="1" applyAlignment="1">
      <alignment/>
    </xf>
    <xf numFmtId="167" fontId="3" fillId="0" borderId="42" xfId="0" applyNumberFormat="1" applyFont="1" applyBorder="1" applyAlignment="1">
      <alignment/>
    </xf>
    <xf numFmtId="167" fontId="3" fillId="0" borderId="13" xfId="0" applyNumberFormat="1" applyFont="1" applyBorder="1" applyAlignment="1">
      <alignment/>
    </xf>
    <xf numFmtId="167" fontId="7" fillId="0" borderId="13" xfId="0" applyNumberFormat="1" applyFont="1" applyBorder="1" applyAlignment="1">
      <alignment/>
    </xf>
    <xf numFmtId="167" fontId="3" fillId="0" borderId="52" xfId="0" applyNumberFormat="1" applyFont="1" applyBorder="1" applyAlignment="1">
      <alignment/>
    </xf>
    <xf numFmtId="167" fontId="9" fillId="0" borderId="52" xfId="0" applyNumberFormat="1" applyFont="1" applyBorder="1" applyAlignment="1">
      <alignment/>
    </xf>
    <xf numFmtId="167" fontId="7" fillId="0" borderId="43" xfId="0" applyNumberFormat="1" applyFont="1" applyBorder="1" applyAlignment="1">
      <alignment/>
    </xf>
    <xf numFmtId="167" fontId="0" fillId="0" borderId="36" xfId="0" applyNumberFormat="1" applyBorder="1" applyAlignment="1">
      <alignment/>
    </xf>
    <xf numFmtId="167" fontId="0" fillId="0" borderId="42" xfId="0" applyNumberFormat="1" applyBorder="1" applyAlignment="1">
      <alignment/>
    </xf>
    <xf numFmtId="167" fontId="9" fillId="0" borderId="29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167" fontId="0" fillId="0" borderId="29" xfId="0" applyNumberFormat="1" applyBorder="1" applyAlignment="1">
      <alignment/>
    </xf>
    <xf numFmtId="167" fontId="7" fillId="0" borderId="42" xfId="0" applyNumberFormat="1" applyFont="1" applyBorder="1" applyAlignment="1">
      <alignment/>
    </xf>
    <xf numFmtId="167" fontId="9" fillId="0" borderId="42" xfId="0" applyNumberFormat="1" applyFont="1" applyBorder="1" applyAlignment="1">
      <alignment/>
    </xf>
    <xf numFmtId="167" fontId="9" fillId="0" borderId="45" xfId="0" applyNumberFormat="1" applyFont="1" applyBorder="1" applyAlignment="1">
      <alignment/>
    </xf>
    <xf numFmtId="167" fontId="9" fillId="0" borderId="47" xfId="0" applyNumberFormat="1" applyFont="1" applyBorder="1" applyAlignment="1">
      <alignment/>
    </xf>
    <xf numFmtId="167" fontId="8" fillId="0" borderId="42" xfId="0" applyNumberFormat="1" applyFont="1" applyBorder="1" applyAlignment="1">
      <alignment/>
    </xf>
    <xf numFmtId="167" fontId="8" fillId="0" borderId="53" xfId="0" applyNumberFormat="1" applyFont="1" applyBorder="1" applyAlignment="1">
      <alignment/>
    </xf>
    <xf numFmtId="0" fontId="0" fillId="0" borderId="35" xfId="0" applyBorder="1" applyAlignment="1">
      <alignment/>
    </xf>
    <xf numFmtId="167" fontId="0" fillId="0" borderId="35" xfId="0" applyNumberFormat="1" applyBorder="1" applyAlignment="1">
      <alignment/>
    </xf>
    <xf numFmtId="167" fontId="3" fillId="0" borderId="19" xfId="0" applyNumberFormat="1" applyFont="1" applyBorder="1" applyAlignment="1">
      <alignment horizontal="center"/>
    </xf>
    <xf numFmtId="167" fontId="3" fillId="0" borderId="21" xfId="0" applyNumberFormat="1" applyFont="1" applyBorder="1" applyAlignment="1">
      <alignment horizontal="center"/>
    </xf>
    <xf numFmtId="167" fontId="3" fillId="0" borderId="35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/>
    </xf>
    <xf numFmtId="0" fontId="7" fillId="0" borderId="2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167" fontId="3" fillId="0" borderId="28" xfId="0" applyNumberFormat="1" applyFont="1" applyBorder="1" applyAlignment="1">
      <alignment horizontal="center"/>
    </xf>
    <xf numFmtId="167" fontId="3" fillId="0" borderId="36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19" xfId="0" applyFont="1" applyBorder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539"/>
  <sheetViews>
    <sheetView tabSelected="1" zoomScalePageLayoutView="0" workbookViewId="0" topLeftCell="A4">
      <selection activeCell="L45" sqref="L45"/>
    </sheetView>
  </sheetViews>
  <sheetFormatPr defaultColWidth="9.00390625" defaultRowHeight="12.75"/>
  <cols>
    <col min="1" max="1" width="0.12890625" style="0" customWidth="1"/>
    <col min="2" max="2" width="5.875" style="0" customWidth="1"/>
    <col min="3" max="3" width="6.75390625" style="0" customWidth="1"/>
    <col min="4" max="4" width="6.00390625" style="0" customWidth="1"/>
    <col min="5" max="5" width="52.00390625" style="0" customWidth="1"/>
    <col min="6" max="6" width="13.00390625" style="0" customWidth="1"/>
    <col min="7" max="8" width="0" style="0" hidden="1" customWidth="1"/>
    <col min="9" max="9" width="11.75390625" style="0" customWidth="1"/>
    <col min="10" max="10" width="8.125" style="0" customWidth="1"/>
    <col min="11" max="11" width="14.875" style="0" customWidth="1"/>
    <col min="12" max="12" width="11.125" style="0" customWidth="1"/>
  </cols>
  <sheetData>
    <row r="3" ht="15.75" hidden="1">
      <c r="E3" s="1"/>
    </row>
    <row r="4" spans="2:8" ht="18">
      <c r="B4" s="2"/>
      <c r="C4" s="3"/>
      <c r="D4" s="3"/>
      <c r="E4" s="4" t="s">
        <v>0</v>
      </c>
      <c r="G4" s="2"/>
      <c r="H4" s="2"/>
    </row>
    <row r="5" spans="2:8" ht="18">
      <c r="B5" s="2"/>
      <c r="C5" s="5" t="s">
        <v>226</v>
      </c>
      <c r="D5" s="6"/>
      <c r="E5" s="7"/>
      <c r="G5" s="2"/>
      <c r="H5" s="2"/>
    </row>
    <row r="6" spans="2:8" ht="18">
      <c r="B6" s="2"/>
      <c r="C6" s="5" t="s">
        <v>1</v>
      </c>
      <c r="D6" s="6"/>
      <c r="E6" s="6"/>
      <c r="G6" s="2"/>
      <c r="H6" s="2"/>
    </row>
    <row r="7" spans="2:8" ht="13.5" thickBot="1">
      <c r="B7" s="2"/>
      <c r="C7" s="2"/>
      <c r="D7" s="2"/>
      <c r="E7" s="2"/>
      <c r="F7" s="2"/>
      <c r="G7" s="2"/>
      <c r="H7" s="2"/>
    </row>
    <row r="8" spans="2:12" ht="13.5" thickBot="1">
      <c r="B8" s="8" t="s">
        <v>2</v>
      </c>
      <c r="C8" s="9" t="s">
        <v>3</v>
      </c>
      <c r="D8" s="9" t="s">
        <v>4</v>
      </c>
      <c r="E8" s="10" t="s">
        <v>5</v>
      </c>
      <c r="F8" s="11" t="s">
        <v>6</v>
      </c>
      <c r="G8" s="12"/>
      <c r="H8" s="13"/>
      <c r="I8" s="13" t="s">
        <v>7</v>
      </c>
      <c r="J8" s="116" t="s">
        <v>8</v>
      </c>
      <c r="K8" s="14"/>
      <c r="L8" s="14"/>
    </row>
    <row r="9" spans="2:12" ht="12.75" hidden="1">
      <c r="B9" s="15"/>
      <c r="C9" s="16"/>
      <c r="D9" s="16"/>
      <c r="E9" s="17"/>
      <c r="F9" s="18"/>
      <c r="G9" s="19"/>
      <c r="H9" s="20"/>
      <c r="J9" s="231"/>
      <c r="K9" s="14"/>
      <c r="L9" s="14"/>
    </row>
    <row r="10" spans="2:12" ht="12.75">
      <c r="B10" s="21" t="s">
        <v>9</v>
      </c>
      <c r="C10" s="22"/>
      <c r="D10" s="22"/>
      <c r="E10" s="23" t="s">
        <v>10</v>
      </c>
      <c r="F10" s="24"/>
      <c r="G10" s="24"/>
      <c r="H10" s="24"/>
      <c r="I10" s="201"/>
      <c r="J10" s="232"/>
      <c r="K10" s="14"/>
      <c r="L10" s="14"/>
    </row>
    <row r="11" spans="2:12" ht="12.75" hidden="1">
      <c r="B11" s="21"/>
      <c r="C11" s="22"/>
      <c r="D11" s="22"/>
      <c r="E11" s="23"/>
      <c r="F11" s="24"/>
      <c r="G11" s="24"/>
      <c r="H11" s="24"/>
      <c r="I11" s="201"/>
      <c r="J11" s="232"/>
      <c r="K11" s="14"/>
      <c r="L11" s="14"/>
    </row>
    <row r="12" spans="2:12" ht="12.75" hidden="1">
      <c r="B12" s="21"/>
      <c r="C12" s="22"/>
      <c r="D12" s="22"/>
      <c r="E12" s="26"/>
      <c r="F12" s="24"/>
      <c r="G12" s="24"/>
      <c r="H12" s="24"/>
      <c r="I12" s="201"/>
      <c r="J12" s="232"/>
      <c r="K12" s="14"/>
      <c r="L12" s="14"/>
    </row>
    <row r="13" spans="2:12" ht="12.75" hidden="1">
      <c r="B13" s="21"/>
      <c r="C13" s="22"/>
      <c r="D13" s="22"/>
      <c r="E13" s="23"/>
      <c r="F13" s="24"/>
      <c r="G13" s="24"/>
      <c r="H13" s="24"/>
      <c r="I13" s="201"/>
      <c r="J13" s="232"/>
      <c r="K13" s="14"/>
      <c r="L13" s="14"/>
    </row>
    <row r="14" spans="2:12" ht="12.75" hidden="1">
      <c r="B14" s="21"/>
      <c r="C14" s="27"/>
      <c r="D14" s="22"/>
      <c r="E14" s="23"/>
      <c r="F14" s="24"/>
      <c r="G14" s="24"/>
      <c r="H14" s="24"/>
      <c r="I14" s="201"/>
      <c r="J14" s="232"/>
      <c r="K14" s="14"/>
      <c r="L14" s="14"/>
    </row>
    <row r="15" spans="2:12" ht="12.75" hidden="1">
      <c r="B15" s="21"/>
      <c r="C15" s="22"/>
      <c r="D15" s="27"/>
      <c r="E15" s="26"/>
      <c r="F15" s="24"/>
      <c r="G15" s="24"/>
      <c r="H15" s="24"/>
      <c r="I15" s="201"/>
      <c r="J15" s="232"/>
      <c r="K15" s="14"/>
      <c r="L15" s="14"/>
    </row>
    <row r="16" spans="2:12" ht="12.75" hidden="1">
      <c r="B16" s="21"/>
      <c r="C16" s="22"/>
      <c r="D16" s="27"/>
      <c r="E16" s="26"/>
      <c r="F16" s="24"/>
      <c r="G16" s="24"/>
      <c r="H16" s="24"/>
      <c r="I16" s="201"/>
      <c r="J16" s="232"/>
      <c r="K16" s="14"/>
      <c r="L16" s="14"/>
    </row>
    <row r="17" spans="2:12" ht="12.75" hidden="1">
      <c r="B17" s="21"/>
      <c r="C17" s="22"/>
      <c r="D17" s="27"/>
      <c r="E17" s="26"/>
      <c r="F17" s="24"/>
      <c r="G17" s="24"/>
      <c r="H17" s="24"/>
      <c r="I17" s="201"/>
      <c r="J17" s="232"/>
      <c r="K17" s="14"/>
      <c r="L17" s="14"/>
    </row>
    <row r="18" spans="2:12" ht="12.75" hidden="1">
      <c r="B18" s="21"/>
      <c r="C18" s="22"/>
      <c r="D18" s="27"/>
      <c r="E18" s="26"/>
      <c r="F18" s="24"/>
      <c r="G18" s="24"/>
      <c r="H18" s="24"/>
      <c r="I18" s="201"/>
      <c r="J18" s="232"/>
      <c r="K18" s="14"/>
      <c r="L18" s="14"/>
    </row>
    <row r="19" spans="2:12" ht="12.75" hidden="1">
      <c r="B19" s="21"/>
      <c r="C19" s="22"/>
      <c r="D19" s="22"/>
      <c r="E19" s="23"/>
      <c r="F19" s="28"/>
      <c r="G19" s="28"/>
      <c r="H19" s="24"/>
      <c r="I19" s="201"/>
      <c r="J19" s="232"/>
      <c r="K19" s="14"/>
      <c r="L19" s="14"/>
    </row>
    <row r="20" spans="2:12" ht="12.75" hidden="1">
      <c r="B20" s="29"/>
      <c r="C20" s="27"/>
      <c r="D20" s="22"/>
      <c r="E20" s="23"/>
      <c r="F20" s="24"/>
      <c r="G20" s="24"/>
      <c r="H20" s="24"/>
      <c r="I20" s="201"/>
      <c r="J20" s="232"/>
      <c r="K20" s="14"/>
      <c r="L20" s="14"/>
    </row>
    <row r="21" spans="2:12" ht="12.75" hidden="1">
      <c r="B21" s="29"/>
      <c r="C21" s="22"/>
      <c r="D21" s="27"/>
      <c r="E21" s="30"/>
      <c r="F21" s="24"/>
      <c r="G21" s="24"/>
      <c r="H21" s="24"/>
      <c r="I21" s="201"/>
      <c r="J21" s="232"/>
      <c r="K21" s="14"/>
      <c r="L21" s="14"/>
    </row>
    <row r="22" spans="2:12" ht="12.75" hidden="1">
      <c r="B22" s="29"/>
      <c r="C22" s="22"/>
      <c r="D22" s="27"/>
      <c r="E22" s="31"/>
      <c r="F22" s="28"/>
      <c r="G22" s="28"/>
      <c r="H22" s="24"/>
      <c r="I22" s="201"/>
      <c r="J22" s="232"/>
      <c r="K22" s="14"/>
      <c r="L22" s="14"/>
    </row>
    <row r="23" spans="2:12" ht="12.75" hidden="1">
      <c r="B23" s="29"/>
      <c r="C23" s="27"/>
      <c r="D23" s="27"/>
      <c r="E23" s="31"/>
      <c r="F23" s="28"/>
      <c r="G23" s="28"/>
      <c r="H23" s="24"/>
      <c r="I23" s="201"/>
      <c r="J23" s="232"/>
      <c r="K23" s="14"/>
      <c r="L23" s="14"/>
    </row>
    <row r="24" spans="2:12" ht="12.75" hidden="1">
      <c r="B24" s="29"/>
      <c r="C24" s="22"/>
      <c r="D24" s="27"/>
      <c r="E24" s="30"/>
      <c r="F24" s="24"/>
      <c r="G24" s="28"/>
      <c r="H24" s="24"/>
      <c r="I24" s="119"/>
      <c r="J24" s="113"/>
      <c r="K24" s="14"/>
      <c r="L24" s="14"/>
    </row>
    <row r="25" spans="2:12" ht="12.75" hidden="1">
      <c r="B25" s="29"/>
      <c r="C25" s="22"/>
      <c r="D25" s="27"/>
      <c r="E25" s="31"/>
      <c r="F25" s="28"/>
      <c r="G25" s="28"/>
      <c r="H25" s="28"/>
      <c r="I25" s="202"/>
      <c r="J25" s="114"/>
      <c r="K25" s="14"/>
      <c r="L25" s="14"/>
    </row>
    <row r="26" spans="2:12" ht="12.75" hidden="1">
      <c r="B26" s="29"/>
      <c r="C26" s="27"/>
      <c r="D26" s="27"/>
      <c r="E26" s="31"/>
      <c r="F26" s="28"/>
      <c r="G26" s="28"/>
      <c r="H26" s="24"/>
      <c r="I26" s="201"/>
      <c r="J26" s="113"/>
      <c r="K26" s="14"/>
      <c r="L26" s="14"/>
    </row>
    <row r="27" spans="2:12" ht="12.75" hidden="1">
      <c r="B27" s="29"/>
      <c r="C27" s="22"/>
      <c r="D27" s="27"/>
      <c r="E27" s="30"/>
      <c r="F27" s="24"/>
      <c r="G27" s="28"/>
      <c r="H27" s="24"/>
      <c r="I27" s="119"/>
      <c r="J27" s="113"/>
      <c r="K27" s="14"/>
      <c r="L27" s="14"/>
    </row>
    <row r="28" spans="2:12" ht="12.75" hidden="1">
      <c r="B28" s="29"/>
      <c r="C28" s="27"/>
      <c r="D28" s="27"/>
      <c r="E28" s="31"/>
      <c r="F28" s="28"/>
      <c r="G28" s="28"/>
      <c r="H28" s="24"/>
      <c r="I28" s="119"/>
      <c r="J28" s="113"/>
      <c r="K28" s="14"/>
      <c r="L28" s="14"/>
    </row>
    <row r="29" spans="2:12" ht="12.75" hidden="1">
      <c r="B29" s="29"/>
      <c r="C29" s="27"/>
      <c r="D29" s="27"/>
      <c r="E29" s="31"/>
      <c r="F29" s="28"/>
      <c r="G29" s="28"/>
      <c r="H29" s="24"/>
      <c r="I29" s="119"/>
      <c r="J29" s="113"/>
      <c r="K29" s="14"/>
      <c r="L29" s="14"/>
    </row>
    <row r="30" spans="2:12" ht="12.75" hidden="1">
      <c r="B30" s="29"/>
      <c r="C30" s="27"/>
      <c r="D30" s="27"/>
      <c r="E30" s="30"/>
      <c r="F30" s="24"/>
      <c r="G30" s="28"/>
      <c r="H30" s="24"/>
      <c r="I30" s="119"/>
      <c r="J30" s="113"/>
      <c r="K30" s="14"/>
      <c r="L30" s="14"/>
    </row>
    <row r="31" spans="2:12" ht="12.75" hidden="1">
      <c r="B31" s="29"/>
      <c r="C31" s="27"/>
      <c r="D31" s="27"/>
      <c r="E31" s="31"/>
      <c r="F31" s="28"/>
      <c r="G31" s="28"/>
      <c r="H31" s="24"/>
      <c r="I31" s="119"/>
      <c r="J31" s="113"/>
      <c r="K31" s="14"/>
      <c r="L31" s="14"/>
    </row>
    <row r="32" spans="2:12" ht="12.75" hidden="1">
      <c r="B32" s="29"/>
      <c r="C32" s="27"/>
      <c r="D32" s="27"/>
      <c r="E32" s="31"/>
      <c r="F32" s="28"/>
      <c r="G32" s="24"/>
      <c r="H32" s="24"/>
      <c r="I32" s="202"/>
      <c r="J32" s="113"/>
      <c r="K32" s="14"/>
      <c r="L32" s="14"/>
    </row>
    <row r="33" spans="2:12" ht="12.75" hidden="1">
      <c r="B33" s="29"/>
      <c r="C33" s="27"/>
      <c r="D33" s="27"/>
      <c r="E33" s="31"/>
      <c r="F33" s="28"/>
      <c r="G33" s="24"/>
      <c r="H33" s="24"/>
      <c r="I33" s="202"/>
      <c r="J33" s="113"/>
      <c r="K33" s="14"/>
      <c r="L33" s="14"/>
    </row>
    <row r="34" spans="2:12" ht="12.75" hidden="1">
      <c r="B34" s="29"/>
      <c r="C34" s="27"/>
      <c r="D34" s="27"/>
      <c r="E34" s="31"/>
      <c r="F34" s="28"/>
      <c r="G34" s="24"/>
      <c r="H34" s="24"/>
      <c r="I34" s="202"/>
      <c r="J34" s="113"/>
      <c r="K34" s="14"/>
      <c r="L34" s="14"/>
    </row>
    <row r="35" spans="2:12" ht="12.75" hidden="1">
      <c r="B35" s="29"/>
      <c r="C35" s="27"/>
      <c r="D35" s="27"/>
      <c r="E35" s="31"/>
      <c r="F35" s="28"/>
      <c r="G35" s="24"/>
      <c r="H35" s="24"/>
      <c r="I35" s="202"/>
      <c r="J35" s="113"/>
      <c r="K35" s="14"/>
      <c r="L35" s="14"/>
    </row>
    <row r="36" spans="2:12" ht="12.75" hidden="1">
      <c r="B36" s="29"/>
      <c r="C36" s="27"/>
      <c r="D36" s="27"/>
      <c r="E36" s="30"/>
      <c r="F36" s="28"/>
      <c r="G36" s="24"/>
      <c r="H36" s="24"/>
      <c r="I36" s="202"/>
      <c r="J36" s="113"/>
      <c r="K36" s="14"/>
      <c r="L36" s="14"/>
    </row>
    <row r="37" spans="2:12" ht="12.75" hidden="1">
      <c r="B37" s="29"/>
      <c r="C37" s="27"/>
      <c r="D37" s="27"/>
      <c r="E37" s="31"/>
      <c r="F37" s="28"/>
      <c r="G37" s="24"/>
      <c r="H37" s="24"/>
      <c r="I37" s="202"/>
      <c r="J37" s="113"/>
      <c r="K37" s="14"/>
      <c r="L37" s="14"/>
    </row>
    <row r="38" spans="2:12" ht="12.75">
      <c r="B38" s="29"/>
      <c r="C38" s="27" t="s">
        <v>180</v>
      </c>
      <c r="D38" s="27"/>
      <c r="E38" s="31" t="s">
        <v>181</v>
      </c>
      <c r="F38" s="28"/>
      <c r="G38" s="24"/>
      <c r="H38" s="24"/>
      <c r="I38" s="202"/>
      <c r="J38" s="113"/>
      <c r="K38" s="14"/>
      <c r="L38" s="14"/>
    </row>
    <row r="39" spans="2:12" ht="12.75">
      <c r="B39" s="29"/>
      <c r="C39" s="27"/>
      <c r="D39" s="27" t="s">
        <v>182</v>
      </c>
      <c r="E39" s="30" t="s">
        <v>183</v>
      </c>
      <c r="F39" s="24">
        <v>1306601</v>
      </c>
      <c r="G39" s="24"/>
      <c r="H39" s="24"/>
      <c r="I39" s="119">
        <v>1304481.67</v>
      </c>
      <c r="J39" s="113">
        <f>ROUNDDOWN((I39/F39*100),2)</f>
        <v>99.83</v>
      </c>
      <c r="K39" s="14"/>
      <c r="L39" s="14"/>
    </row>
    <row r="40" spans="2:12" ht="13.5" thickBot="1">
      <c r="B40" s="29"/>
      <c r="C40" s="27"/>
      <c r="D40" s="27"/>
      <c r="E40" s="33" t="s">
        <v>184</v>
      </c>
      <c r="F40" s="32"/>
      <c r="G40" s="32"/>
      <c r="H40" s="32"/>
      <c r="I40" s="175"/>
      <c r="J40" s="113"/>
      <c r="K40" s="14"/>
      <c r="L40" s="14"/>
    </row>
    <row r="41" spans="2:12" ht="13.5" thickBot="1">
      <c r="B41" s="29"/>
      <c r="C41" s="27"/>
      <c r="D41" s="35"/>
      <c r="E41" s="12" t="s">
        <v>185</v>
      </c>
      <c r="F41" s="170">
        <v>1306601</v>
      </c>
      <c r="G41" s="170"/>
      <c r="H41" s="170"/>
      <c r="I41" s="200">
        <v>1304481.67</v>
      </c>
      <c r="J41" s="113">
        <f aca="true" t="shared" si="0" ref="J41:J103">ROUNDDOWN((I41/F41*100),2)</f>
        <v>99.83</v>
      </c>
      <c r="K41" s="14"/>
      <c r="L41" s="14"/>
    </row>
    <row r="42" spans="2:12" ht="12.75">
      <c r="B42" s="29"/>
      <c r="C42" s="27" t="s">
        <v>213</v>
      </c>
      <c r="D42" s="27"/>
      <c r="E42" s="83" t="s">
        <v>214</v>
      </c>
      <c r="F42" s="75"/>
      <c r="G42" s="75"/>
      <c r="H42" s="75"/>
      <c r="I42" s="203"/>
      <c r="J42" s="113"/>
      <c r="K42" s="14"/>
      <c r="L42" s="14"/>
    </row>
    <row r="43" spans="2:12" ht="13.5" thickBot="1">
      <c r="B43" s="29"/>
      <c r="C43" s="27"/>
      <c r="D43" s="27" t="s">
        <v>215</v>
      </c>
      <c r="E43" s="77" t="s">
        <v>216</v>
      </c>
      <c r="F43" s="34">
        <v>123420</v>
      </c>
      <c r="G43" s="34"/>
      <c r="H43" s="34"/>
      <c r="I43" s="204">
        <v>123420</v>
      </c>
      <c r="J43" s="113">
        <f t="shared" si="0"/>
        <v>100</v>
      </c>
      <c r="K43" s="14"/>
      <c r="L43" s="14"/>
    </row>
    <row r="44" spans="2:12" ht="13.5" thickBot="1">
      <c r="B44" s="29"/>
      <c r="C44" s="27"/>
      <c r="D44" s="35"/>
      <c r="E44" s="12" t="s">
        <v>217</v>
      </c>
      <c r="F44" s="170">
        <v>123420</v>
      </c>
      <c r="G44" s="170"/>
      <c r="H44" s="170"/>
      <c r="I44" s="200">
        <v>123420</v>
      </c>
      <c r="J44" s="113">
        <f t="shared" si="0"/>
        <v>100</v>
      </c>
      <c r="K44" s="14"/>
      <c r="L44" s="14"/>
    </row>
    <row r="45" spans="2:12" ht="12.75">
      <c r="B45" s="29"/>
      <c r="C45" s="27" t="s">
        <v>11</v>
      </c>
      <c r="D45" s="27"/>
      <c r="E45" s="83" t="s">
        <v>12</v>
      </c>
      <c r="F45" s="53"/>
      <c r="G45" s="53"/>
      <c r="H45" s="53"/>
      <c r="I45" s="118"/>
      <c r="J45" s="113"/>
      <c r="K45" s="14"/>
      <c r="L45" s="14"/>
    </row>
    <row r="46" spans="2:12" ht="12.75" hidden="1">
      <c r="B46" s="29"/>
      <c r="C46" s="27"/>
      <c r="D46" s="27"/>
      <c r="E46" s="30"/>
      <c r="F46" s="24"/>
      <c r="G46" s="28"/>
      <c r="H46" s="24"/>
      <c r="I46" s="119"/>
      <c r="J46" s="113" t="e">
        <f t="shared" si="0"/>
        <v>#DIV/0!</v>
      </c>
      <c r="K46" s="14"/>
      <c r="L46" s="14"/>
    </row>
    <row r="47" spans="2:12" ht="13.5" thickBot="1">
      <c r="B47" s="29"/>
      <c r="C47" s="27"/>
      <c r="D47" s="27" t="s">
        <v>13</v>
      </c>
      <c r="E47" s="33" t="s">
        <v>14</v>
      </c>
      <c r="F47" s="32">
        <v>1045646.48</v>
      </c>
      <c r="G47" s="34"/>
      <c r="H47" s="32"/>
      <c r="I47" s="175">
        <v>1045646.48</v>
      </c>
      <c r="J47" s="113">
        <f t="shared" si="0"/>
        <v>100</v>
      </c>
      <c r="K47" s="14"/>
      <c r="L47" s="14"/>
    </row>
    <row r="48" spans="2:12" ht="13.5" thickBot="1">
      <c r="B48" s="29"/>
      <c r="C48" s="27"/>
      <c r="D48" s="35"/>
      <c r="E48" s="36" t="s">
        <v>15</v>
      </c>
      <c r="F48" s="37">
        <f>SUM(F46:F47)</f>
        <v>1045646.48</v>
      </c>
      <c r="G48" s="37">
        <f>SUM(G46:G47)</f>
        <v>0</v>
      </c>
      <c r="H48" s="37">
        <f>SUM(H46:H47)</f>
        <v>0</v>
      </c>
      <c r="I48" s="152">
        <v>1045646.48</v>
      </c>
      <c r="J48" s="113">
        <f t="shared" si="0"/>
        <v>100</v>
      </c>
      <c r="K48" s="14"/>
      <c r="L48" s="14"/>
    </row>
    <row r="49" spans="2:12" ht="13.5" hidden="1" thickBot="1">
      <c r="B49" s="38"/>
      <c r="C49" s="39"/>
      <c r="D49" s="39"/>
      <c r="E49" s="40"/>
      <c r="F49" s="41"/>
      <c r="G49" s="41"/>
      <c r="H49" s="42"/>
      <c r="I49" s="105"/>
      <c r="J49" s="113" t="e">
        <f t="shared" si="0"/>
        <v>#DIV/0!</v>
      </c>
      <c r="K49" s="14"/>
      <c r="L49" s="14"/>
    </row>
    <row r="50" spans="2:12" ht="13.5" thickBot="1">
      <c r="B50" s="43"/>
      <c r="C50" s="44"/>
      <c r="D50" s="45"/>
      <c r="E50" s="46" t="s">
        <v>16</v>
      </c>
      <c r="F50" s="47">
        <f>SUM(F41+F48+F44)</f>
        <v>2475667.48</v>
      </c>
      <c r="G50" s="47">
        <f>SUM(G41+G48+G44)</f>
        <v>0</v>
      </c>
      <c r="H50" s="47">
        <f>SUM(H41+H48+H44)</f>
        <v>0</v>
      </c>
      <c r="I50" s="205">
        <f>SUM(I41+I48+I44)</f>
        <v>2473548.15</v>
      </c>
      <c r="J50" s="113">
        <f t="shared" si="0"/>
        <v>99.91</v>
      </c>
      <c r="K50" s="14"/>
      <c r="L50" s="14"/>
    </row>
    <row r="51" spans="2:12" ht="12.75" hidden="1">
      <c r="B51" s="48"/>
      <c r="C51" s="49"/>
      <c r="D51" s="50"/>
      <c r="E51" s="51"/>
      <c r="F51" s="52"/>
      <c r="G51" s="53"/>
      <c r="H51" s="53"/>
      <c r="I51" s="118"/>
      <c r="J51" s="113" t="e">
        <f t="shared" si="0"/>
        <v>#DIV/0!</v>
      </c>
      <c r="K51" s="14"/>
      <c r="L51" s="14"/>
    </row>
    <row r="52" spans="2:12" ht="12.75" hidden="1">
      <c r="B52" s="54"/>
      <c r="C52" s="55"/>
      <c r="D52" s="54"/>
      <c r="E52" s="26"/>
      <c r="F52" s="56"/>
      <c r="G52" s="24"/>
      <c r="H52" s="24"/>
      <c r="I52" s="119"/>
      <c r="J52" s="113" t="e">
        <f t="shared" si="0"/>
        <v>#DIV/0!</v>
      </c>
      <c r="K52" s="14"/>
      <c r="L52" s="14"/>
    </row>
    <row r="53" spans="2:12" ht="12.75" hidden="1">
      <c r="B53" s="54"/>
      <c r="C53" s="55"/>
      <c r="D53" s="54"/>
      <c r="E53" s="26"/>
      <c r="F53" s="56"/>
      <c r="G53" s="24"/>
      <c r="H53" s="24"/>
      <c r="I53" s="119"/>
      <c r="J53" s="113" t="e">
        <f t="shared" si="0"/>
        <v>#DIV/0!</v>
      </c>
      <c r="K53" s="14"/>
      <c r="L53" s="14"/>
    </row>
    <row r="54" spans="2:12" ht="12.75" hidden="1">
      <c r="B54" s="54"/>
      <c r="C54" s="55"/>
      <c r="D54" s="54"/>
      <c r="E54" s="26"/>
      <c r="F54" s="56"/>
      <c r="G54" s="24"/>
      <c r="H54" s="24"/>
      <c r="I54" s="119"/>
      <c r="J54" s="113" t="e">
        <f t="shared" si="0"/>
        <v>#DIV/0!</v>
      </c>
      <c r="K54" s="14"/>
      <c r="L54" s="14"/>
    </row>
    <row r="55" spans="2:12" ht="12.75" hidden="1">
      <c r="B55" s="54"/>
      <c r="C55" s="55"/>
      <c r="D55" s="54"/>
      <c r="E55" s="57"/>
      <c r="F55" s="58"/>
      <c r="G55" s="32"/>
      <c r="H55" s="32"/>
      <c r="I55" s="175"/>
      <c r="J55" s="113" t="e">
        <f t="shared" si="0"/>
        <v>#DIV/0!</v>
      </c>
      <c r="K55" s="14"/>
      <c r="L55" s="14"/>
    </row>
    <row r="56" spans="2:12" ht="13.5" hidden="1" thickBot="1">
      <c r="B56" s="54"/>
      <c r="C56" s="55"/>
      <c r="D56" s="59"/>
      <c r="E56" s="60"/>
      <c r="F56" s="61"/>
      <c r="G56" s="61"/>
      <c r="H56" s="61"/>
      <c r="I56" s="206"/>
      <c r="J56" s="113" t="e">
        <f t="shared" si="0"/>
        <v>#DIV/0!</v>
      </c>
      <c r="K56" s="14"/>
      <c r="L56" s="14"/>
    </row>
    <row r="57" spans="2:12" ht="12.75" hidden="1">
      <c r="B57" s="54"/>
      <c r="C57" s="55"/>
      <c r="D57" s="54"/>
      <c r="E57" s="62"/>
      <c r="F57" s="63"/>
      <c r="G57" s="53"/>
      <c r="H57" s="53"/>
      <c r="I57" s="118"/>
      <c r="J57" s="113" t="e">
        <f t="shared" si="0"/>
        <v>#DIV/0!</v>
      </c>
      <c r="K57" s="14"/>
      <c r="L57" s="14"/>
    </row>
    <row r="58" spans="2:12" ht="12.75" hidden="1">
      <c r="B58" s="54"/>
      <c r="C58" s="55"/>
      <c r="D58" s="54"/>
      <c r="E58" s="26"/>
      <c r="F58" s="56"/>
      <c r="G58" s="24"/>
      <c r="H58" s="24"/>
      <c r="I58" s="119"/>
      <c r="J58" s="113" t="e">
        <f t="shared" si="0"/>
        <v>#DIV/0!</v>
      </c>
      <c r="K58" s="14"/>
      <c r="L58" s="14"/>
    </row>
    <row r="59" spans="2:12" ht="12.75" hidden="1">
      <c r="B59" s="54"/>
      <c r="C59" s="55"/>
      <c r="D59" s="54"/>
      <c r="E59" s="57"/>
      <c r="F59" s="58"/>
      <c r="G59" s="32"/>
      <c r="H59" s="32"/>
      <c r="I59" s="175"/>
      <c r="J59" s="113" t="e">
        <f t="shared" si="0"/>
        <v>#DIV/0!</v>
      </c>
      <c r="K59" s="14"/>
      <c r="L59" s="14"/>
    </row>
    <row r="60" spans="2:12" ht="12.75" hidden="1">
      <c r="B60" s="64"/>
      <c r="C60" s="65"/>
      <c r="D60" s="66"/>
      <c r="E60" s="67"/>
      <c r="F60" s="68"/>
      <c r="G60" s="68"/>
      <c r="H60" s="68"/>
      <c r="I60" s="207"/>
      <c r="J60" s="113" t="e">
        <f t="shared" si="0"/>
        <v>#DIV/0!</v>
      </c>
      <c r="K60" s="14"/>
      <c r="L60" s="14"/>
    </row>
    <row r="61" spans="2:12" ht="13.5" hidden="1" thickBot="1">
      <c r="B61" s="69"/>
      <c r="C61" s="44"/>
      <c r="D61" s="70"/>
      <c r="E61" s="60"/>
      <c r="F61" s="71"/>
      <c r="G61" s="61"/>
      <c r="H61" s="61"/>
      <c r="I61" s="206"/>
      <c r="J61" s="113" t="e">
        <f t="shared" si="0"/>
        <v>#DIV/0!</v>
      </c>
      <c r="K61" s="14"/>
      <c r="L61" s="14"/>
    </row>
    <row r="62" spans="2:12" ht="12.75" hidden="1">
      <c r="B62" s="48"/>
      <c r="C62" s="49"/>
      <c r="D62" s="50"/>
      <c r="E62" s="51"/>
      <c r="F62" s="52"/>
      <c r="G62" s="52"/>
      <c r="H62" s="52"/>
      <c r="I62" s="208"/>
      <c r="J62" s="113" t="e">
        <f t="shared" si="0"/>
        <v>#DIV/0!</v>
      </c>
      <c r="K62" s="14"/>
      <c r="L62" s="14"/>
    </row>
    <row r="63" spans="2:12" ht="12.75" hidden="1">
      <c r="B63" s="21"/>
      <c r="C63" s="55"/>
      <c r="D63" s="54"/>
      <c r="E63" s="23"/>
      <c r="F63" s="72"/>
      <c r="G63" s="72"/>
      <c r="H63" s="72"/>
      <c r="I63" s="209"/>
      <c r="J63" s="113" t="e">
        <f t="shared" si="0"/>
        <v>#DIV/0!</v>
      </c>
      <c r="K63" s="14"/>
      <c r="L63" s="14"/>
    </row>
    <row r="64" spans="2:12" ht="12.75" hidden="1">
      <c r="B64" s="21"/>
      <c r="C64" s="55"/>
      <c r="D64" s="54"/>
      <c r="E64" s="23"/>
      <c r="F64" s="72"/>
      <c r="G64" s="72"/>
      <c r="H64" s="72"/>
      <c r="I64" s="209"/>
      <c r="J64" s="113" t="e">
        <f t="shared" si="0"/>
        <v>#DIV/0!</v>
      </c>
      <c r="K64" s="14"/>
      <c r="L64" s="14"/>
    </row>
    <row r="65" spans="2:12" ht="12.75" hidden="1">
      <c r="B65" s="21"/>
      <c r="C65" s="55"/>
      <c r="D65" s="54"/>
      <c r="E65" s="23"/>
      <c r="F65" s="72"/>
      <c r="G65" s="72"/>
      <c r="H65" s="72"/>
      <c r="I65" s="209"/>
      <c r="J65" s="113" t="e">
        <f t="shared" si="0"/>
        <v>#DIV/0!</v>
      </c>
      <c r="K65" s="14"/>
      <c r="L65" s="14"/>
    </row>
    <row r="66" spans="2:12" ht="12.75" hidden="1">
      <c r="B66" s="21"/>
      <c r="C66" s="55"/>
      <c r="D66" s="54"/>
      <c r="E66" s="23"/>
      <c r="F66" s="72"/>
      <c r="G66" s="72"/>
      <c r="H66" s="72"/>
      <c r="I66" s="209"/>
      <c r="J66" s="113" t="e">
        <f t="shared" si="0"/>
        <v>#DIV/0!</v>
      </c>
      <c r="K66" s="14"/>
      <c r="L66" s="14"/>
    </row>
    <row r="67" spans="2:12" ht="12.75" hidden="1">
      <c r="B67" s="21"/>
      <c r="C67" s="55"/>
      <c r="D67" s="54"/>
      <c r="E67" s="23"/>
      <c r="F67" s="72"/>
      <c r="G67" s="72"/>
      <c r="H67" s="72"/>
      <c r="I67" s="209"/>
      <c r="J67" s="113" t="e">
        <f t="shared" si="0"/>
        <v>#DIV/0!</v>
      </c>
      <c r="K67" s="14"/>
      <c r="L67" s="14"/>
    </row>
    <row r="68" spans="2:12" ht="12.75" hidden="1">
      <c r="B68" s="21"/>
      <c r="C68" s="55"/>
      <c r="D68" s="54"/>
      <c r="E68" s="23"/>
      <c r="F68" s="72"/>
      <c r="G68" s="72"/>
      <c r="H68" s="72"/>
      <c r="I68" s="209"/>
      <c r="J68" s="113" t="e">
        <f t="shared" si="0"/>
        <v>#DIV/0!</v>
      </c>
      <c r="K68" s="14"/>
      <c r="L68" s="14"/>
    </row>
    <row r="69" spans="2:12" ht="12.75" hidden="1">
      <c r="B69" s="21"/>
      <c r="C69" s="55"/>
      <c r="D69" s="54"/>
      <c r="E69" s="23"/>
      <c r="F69" s="72"/>
      <c r="G69" s="72"/>
      <c r="H69" s="72"/>
      <c r="I69" s="209"/>
      <c r="J69" s="113" t="e">
        <f t="shared" si="0"/>
        <v>#DIV/0!</v>
      </c>
      <c r="K69" s="14"/>
      <c r="L69" s="14"/>
    </row>
    <row r="70" spans="2:12" ht="12.75" hidden="1">
      <c r="B70" s="21"/>
      <c r="C70" s="55"/>
      <c r="D70" s="54"/>
      <c r="E70" s="23"/>
      <c r="F70" s="72"/>
      <c r="G70" s="28"/>
      <c r="H70" s="28"/>
      <c r="I70" s="119"/>
      <c r="J70" s="113" t="e">
        <f t="shared" si="0"/>
        <v>#DIV/0!</v>
      </c>
      <c r="K70" s="14"/>
      <c r="L70" s="14"/>
    </row>
    <row r="71" spans="2:12" ht="12.75" hidden="1">
      <c r="B71" s="21"/>
      <c r="C71" s="55"/>
      <c r="D71" s="54"/>
      <c r="E71" s="23"/>
      <c r="F71" s="72"/>
      <c r="G71" s="28"/>
      <c r="H71" s="28"/>
      <c r="I71" s="119"/>
      <c r="J71" s="113" t="e">
        <f t="shared" si="0"/>
        <v>#DIV/0!</v>
      </c>
      <c r="K71" s="14"/>
      <c r="L71" s="14"/>
    </row>
    <row r="72" spans="2:12" ht="12.75" hidden="1">
      <c r="B72" s="21"/>
      <c r="C72" s="55"/>
      <c r="D72" s="54"/>
      <c r="E72" s="26"/>
      <c r="F72" s="56"/>
      <c r="G72" s="24"/>
      <c r="H72" s="24"/>
      <c r="I72" s="119"/>
      <c r="J72" s="113" t="e">
        <f t="shared" si="0"/>
        <v>#DIV/0!</v>
      </c>
      <c r="K72" s="14"/>
      <c r="L72" s="14"/>
    </row>
    <row r="73" spans="2:12" ht="12.75" hidden="1">
      <c r="B73" s="21"/>
      <c r="C73" s="55"/>
      <c r="D73" s="54"/>
      <c r="E73" s="26"/>
      <c r="F73" s="56"/>
      <c r="G73" s="28"/>
      <c r="H73" s="28"/>
      <c r="I73" s="119"/>
      <c r="J73" s="113" t="e">
        <f t="shared" si="0"/>
        <v>#DIV/0!</v>
      </c>
      <c r="K73" s="14"/>
      <c r="L73" s="14"/>
    </row>
    <row r="74" spans="2:12" ht="12.75" hidden="1">
      <c r="B74" s="21"/>
      <c r="C74" s="55"/>
      <c r="D74" s="54"/>
      <c r="E74" s="23"/>
      <c r="F74" s="72"/>
      <c r="G74" s="28"/>
      <c r="H74" s="28"/>
      <c r="I74" s="202"/>
      <c r="J74" s="113" t="e">
        <f t="shared" si="0"/>
        <v>#DIV/0!</v>
      </c>
      <c r="K74" s="14"/>
      <c r="L74" s="14"/>
    </row>
    <row r="75" spans="2:12" ht="12.75" hidden="1">
      <c r="B75" s="21"/>
      <c r="C75" s="55"/>
      <c r="D75" s="54"/>
      <c r="E75" s="23"/>
      <c r="F75" s="72"/>
      <c r="G75" s="28"/>
      <c r="H75" s="28"/>
      <c r="I75" s="119"/>
      <c r="J75" s="113" t="e">
        <f t="shared" si="0"/>
        <v>#DIV/0!</v>
      </c>
      <c r="K75" s="14"/>
      <c r="L75" s="14"/>
    </row>
    <row r="76" spans="2:12" ht="12.75" hidden="1">
      <c r="B76" s="21"/>
      <c r="C76" s="55"/>
      <c r="D76" s="54"/>
      <c r="E76" s="26"/>
      <c r="F76" s="56"/>
      <c r="G76" s="28"/>
      <c r="H76" s="28"/>
      <c r="I76" s="119"/>
      <c r="J76" s="113" t="e">
        <f t="shared" si="0"/>
        <v>#DIV/0!</v>
      </c>
      <c r="K76" s="14"/>
      <c r="L76" s="14"/>
    </row>
    <row r="77" spans="2:12" ht="12.75" hidden="1">
      <c r="B77" s="148"/>
      <c r="C77" s="65"/>
      <c r="D77" s="64"/>
      <c r="E77" s="84"/>
      <c r="F77" s="100"/>
      <c r="G77" s="34"/>
      <c r="H77" s="34"/>
      <c r="I77" s="204"/>
      <c r="J77" s="113" t="e">
        <f t="shared" si="0"/>
        <v>#DIV/0!</v>
      </c>
      <c r="K77" s="14"/>
      <c r="L77" s="14"/>
    </row>
    <row r="78" spans="2:12" ht="12.75">
      <c r="B78" s="150" t="s">
        <v>202</v>
      </c>
      <c r="C78" s="143"/>
      <c r="D78" s="128"/>
      <c r="E78" s="112" t="s">
        <v>203</v>
      </c>
      <c r="F78" s="129"/>
      <c r="G78" s="114"/>
      <c r="H78" s="114"/>
      <c r="I78" s="210"/>
      <c r="J78" s="113"/>
      <c r="K78" s="14"/>
      <c r="L78" s="14"/>
    </row>
    <row r="79" spans="2:12" ht="12.75">
      <c r="B79" s="150"/>
      <c r="C79" s="143">
        <v>40001</v>
      </c>
      <c r="D79" s="128"/>
      <c r="E79" s="112" t="s">
        <v>204</v>
      </c>
      <c r="F79" s="129"/>
      <c r="G79" s="114"/>
      <c r="H79" s="114"/>
      <c r="I79" s="210"/>
      <c r="J79" s="113"/>
      <c r="K79" s="14"/>
      <c r="L79" s="14"/>
    </row>
    <row r="80" spans="2:12" ht="12.75">
      <c r="B80" s="150"/>
      <c r="C80" s="143"/>
      <c r="D80" s="128" t="s">
        <v>24</v>
      </c>
      <c r="E80" s="144" t="s">
        <v>153</v>
      </c>
      <c r="F80" s="147">
        <v>703000</v>
      </c>
      <c r="G80" s="113"/>
      <c r="H80" s="113"/>
      <c r="I80" s="211">
        <v>719201.34</v>
      </c>
      <c r="J80" s="113">
        <f t="shared" si="0"/>
        <v>102.3</v>
      </c>
      <c r="K80" s="14"/>
      <c r="L80" s="14"/>
    </row>
    <row r="81" spans="2:12" ht="13.5" thickBot="1">
      <c r="B81" s="150"/>
      <c r="C81" s="143"/>
      <c r="D81" s="128" t="s">
        <v>25</v>
      </c>
      <c r="E81" s="153" t="s">
        <v>159</v>
      </c>
      <c r="F81" s="154">
        <v>800</v>
      </c>
      <c r="G81" s="125"/>
      <c r="H81" s="125"/>
      <c r="I81" s="176">
        <v>51.19</v>
      </c>
      <c r="J81" s="113">
        <f t="shared" si="0"/>
        <v>6.39</v>
      </c>
      <c r="K81" s="14"/>
      <c r="L81" s="14"/>
    </row>
    <row r="82" spans="2:12" ht="13.5" thickBot="1">
      <c r="B82" s="150"/>
      <c r="C82" s="149"/>
      <c r="D82" s="151"/>
      <c r="E82" s="167" t="s">
        <v>205</v>
      </c>
      <c r="F82" s="168">
        <f>SUM(F80+F81)</f>
        <v>703800</v>
      </c>
      <c r="G82" s="168">
        <f>SUM(G80+G81)</f>
        <v>0</v>
      </c>
      <c r="H82" s="168">
        <f>SUM(H80+H81)</f>
        <v>0</v>
      </c>
      <c r="I82" s="212">
        <f>SUM(I80+I81)</f>
        <v>719252.5299999999</v>
      </c>
      <c r="J82" s="113">
        <f t="shared" si="0"/>
        <v>102.19</v>
      </c>
      <c r="K82" s="14"/>
      <c r="L82" s="14"/>
    </row>
    <row r="83" spans="2:12" ht="13.5" thickBot="1">
      <c r="B83" s="150"/>
      <c r="C83" s="149"/>
      <c r="D83" s="151"/>
      <c r="E83" s="167" t="s">
        <v>206</v>
      </c>
      <c r="F83" s="168">
        <v>703800</v>
      </c>
      <c r="G83" s="161"/>
      <c r="H83" s="161"/>
      <c r="I83" s="213">
        <v>719252.53</v>
      </c>
      <c r="J83" s="113">
        <f t="shared" si="0"/>
        <v>102.19</v>
      </c>
      <c r="K83" s="14"/>
      <c r="L83" s="14"/>
    </row>
    <row r="84" spans="2:12" ht="12.75">
      <c r="B84" s="150" t="s">
        <v>17</v>
      </c>
      <c r="C84" s="149"/>
      <c r="D84" s="141"/>
      <c r="E84" s="142" t="s">
        <v>18</v>
      </c>
      <c r="F84" s="127"/>
      <c r="G84" s="127"/>
      <c r="H84" s="133"/>
      <c r="I84" s="214"/>
      <c r="J84" s="113"/>
      <c r="K84" s="14"/>
      <c r="L84" s="14"/>
    </row>
    <row r="85" spans="2:12" ht="12.75" hidden="1">
      <c r="B85" s="96"/>
      <c r="C85" s="87"/>
      <c r="D85" s="74"/>
      <c r="E85" s="51"/>
      <c r="F85" s="53"/>
      <c r="G85" s="53"/>
      <c r="H85" s="75"/>
      <c r="I85" s="118"/>
      <c r="J85" s="113" t="e">
        <f t="shared" si="0"/>
        <v>#DIV/0!</v>
      </c>
      <c r="K85" s="14"/>
      <c r="L85" s="14"/>
    </row>
    <row r="86" spans="2:12" ht="12.75" hidden="1">
      <c r="B86" s="29"/>
      <c r="C86" s="22"/>
      <c r="D86" s="27"/>
      <c r="E86" s="26"/>
      <c r="F86" s="24"/>
      <c r="G86" s="24"/>
      <c r="H86" s="28"/>
      <c r="I86" s="119"/>
      <c r="J86" s="113" t="e">
        <f t="shared" si="0"/>
        <v>#DIV/0!</v>
      </c>
      <c r="K86" s="14"/>
      <c r="L86" s="14"/>
    </row>
    <row r="87" spans="2:12" ht="12.75" hidden="1">
      <c r="B87" s="29"/>
      <c r="C87" s="22"/>
      <c r="D87" s="27"/>
      <c r="E87" s="30"/>
      <c r="F87" s="24"/>
      <c r="G87" s="24"/>
      <c r="H87" s="28"/>
      <c r="I87" s="119"/>
      <c r="J87" s="113" t="e">
        <f t="shared" si="0"/>
        <v>#DIV/0!</v>
      </c>
      <c r="K87" s="14"/>
      <c r="L87" s="14"/>
    </row>
    <row r="88" spans="2:12" ht="12.75" hidden="1">
      <c r="B88" s="29"/>
      <c r="C88" s="22"/>
      <c r="D88" s="27"/>
      <c r="E88" s="30"/>
      <c r="F88" s="24"/>
      <c r="G88" s="24"/>
      <c r="H88" s="28"/>
      <c r="I88" s="119"/>
      <c r="J88" s="113" t="e">
        <f t="shared" si="0"/>
        <v>#DIV/0!</v>
      </c>
      <c r="K88" s="14"/>
      <c r="L88" s="14"/>
    </row>
    <row r="89" spans="2:12" ht="12.75" hidden="1">
      <c r="B89" s="29"/>
      <c r="C89" s="22"/>
      <c r="D89" s="22"/>
      <c r="E89" s="31" t="s">
        <v>19</v>
      </c>
      <c r="F89" s="28">
        <f>SUM(F86+F87+F88)</f>
        <v>0</v>
      </c>
      <c r="G89" s="28"/>
      <c r="H89" s="28"/>
      <c r="I89" s="119"/>
      <c r="J89" s="113" t="e">
        <f t="shared" si="0"/>
        <v>#DIV/0!</v>
      </c>
      <c r="K89" s="14"/>
      <c r="L89" s="14"/>
    </row>
    <row r="90" spans="2:12" ht="12.75" hidden="1">
      <c r="B90" s="29"/>
      <c r="C90" s="22"/>
      <c r="D90" s="27"/>
      <c r="E90" s="30"/>
      <c r="F90" s="24"/>
      <c r="G90" s="24"/>
      <c r="H90" s="24"/>
      <c r="I90" s="119"/>
      <c r="J90" s="113" t="e">
        <f t="shared" si="0"/>
        <v>#DIV/0!</v>
      </c>
      <c r="K90" s="14"/>
      <c r="L90" s="14"/>
    </row>
    <row r="91" spans="2:12" ht="12.75">
      <c r="B91" s="29"/>
      <c r="C91" s="22">
        <v>70005</v>
      </c>
      <c r="D91" s="27"/>
      <c r="E91" s="23" t="s">
        <v>20</v>
      </c>
      <c r="F91" s="24"/>
      <c r="G91" s="24"/>
      <c r="H91" s="24"/>
      <c r="I91" s="119"/>
      <c r="J91" s="113"/>
      <c r="K91" s="14"/>
      <c r="L91" s="14"/>
    </row>
    <row r="92" spans="2:12" ht="12.75">
      <c r="B92" s="29"/>
      <c r="C92" s="22"/>
      <c r="D92" s="27" t="s">
        <v>21</v>
      </c>
      <c r="E92" s="76" t="s">
        <v>137</v>
      </c>
      <c r="F92" s="24">
        <v>6000</v>
      </c>
      <c r="G92" s="24"/>
      <c r="H92" s="24"/>
      <c r="I92" s="119">
        <v>2472.64</v>
      </c>
      <c r="J92" s="113">
        <f t="shared" si="0"/>
        <v>41.21</v>
      </c>
      <c r="K92" s="14"/>
      <c r="L92" s="14"/>
    </row>
    <row r="93" spans="2:12" ht="12.75" hidden="1">
      <c r="B93" s="29"/>
      <c r="C93" s="22"/>
      <c r="D93" s="27"/>
      <c r="E93" s="30"/>
      <c r="F93" s="24"/>
      <c r="G93" s="24"/>
      <c r="H93" s="24"/>
      <c r="I93" s="119"/>
      <c r="J93" s="113" t="e">
        <f t="shared" si="0"/>
        <v>#DIV/0!</v>
      </c>
      <c r="K93" s="14"/>
      <c r="L93" s="14"/>
    </row>
    <row r="94" spans="2:12" ht="12.75">
      <c r="B94" s="29"/>
      <c r="C94" s="22"/>
      <c r="D94" s="27" t="s">
        <v>22</v>
      </c>
      <c r="E94" s="30" t="s">
        <v>138</v>
      </c>
      <c r="F94" s="24">
        <v>350000</v>
      </c>
      <c r="G94" s="24"/>
      <c r="H94" s="24"/>
      <c r="I94" s="119">
        <v>253689.75</v>
      </c>
      <c r="J94" s="113">
        <f t="shared" si="0"/>
        <v>72.48</v>
      </c>
      <c r="K94" s="14"/>
      <c r="L94" s="14"/>
    </row>
    <row r="95" spans="2:12" ht="12.75">
      <c r="B95" s="29"/>
      <c r="C95" s="22"/>
      <c r="D95" s="27" t="s">
        <v>199</v>
      </c>
      <c r="E95" s="30" t="s">
        <v>200</v>
      </c>
      <c r="F95" s="24">
        <v>2000</v>
      </c>
      <c r="G95" s="24"/>
      <c r="H95" s="24"/>
      <c r="I95" s="119">
        <v>93.59</v>
      </c>
      <c r="J95" s="113">
        <f t="shared" si="0"/>
        <v>4.67</v>
      </c>
      <c r="K95" s="14"/>
      <c r="L95" s="14"/>
    </row>
    <row r="96" spans="2:12" ht="12.75">
      <c r="B96" s="29"/>
      <c r="C96" s="22"/>
      <c r="D96" s="27" t="s">
        <v>23</v>
      </c>
      <c r="E96" s="30" t="s">
        <v>139</v>
      </c>
      <c r="F96" s="24">
        <v>150000</v>
      </c>
      <c r="G96" s="24"/>
      <c r="H96" s="24"/>
      <c r="I96" s="119">
        <v>137632.27</v>
      </c>
      <c r="J96" s="113">
        <f t="shared" si="0"/>
        <v>91.75</v>
      </c>
      <c r="K96" s="14"/>
      <c r="L96" s="14"/>
    </row>
    <row r="97" spans="2:12" ht="12.75" hidden="1">
      <c r="B97" s="29"/>
      <c r="C97" s="22"/>
      <c r="D97" s="27"/>
      <c r="E97" s="33"/>
      <c r="F97" s="32"/>
      <c r="G97" s="32"/>
      <c r="H97" s="32"/>
      <c r="I97" s="175"/>
      <c r="J97" s="113" t="e">
        <f t="shared" si="0"/>
        <v>#DIV/0!</v>
      </c>
      <c r="K97" s="14"/>
      <c r="L97" s="14"/>
    </row>
    <row r="98" spans="2:12" ht="13.5" thickBot="1">
      <c r="B98" s="29"/>
      <c r="C98" s="22"/>
      <c r="D98" s="35" t="s">
        <v>25</v>
      </c>
      <c r="E98" s="126" t="s">
        <v>141</v>
      </c>
      <c r="F98" s="125">
        <v>2000</v>
      </c>
      <c r="G98" s="125"/>
      <c r="H98" s="125"/>
      <c r="I98" s="176">
        <v>142.79</v>
      </c>
      <c r="J98" s="113">
        <f t="shared" si="0"/>
        <v>7.13</v>
      </c>
      <c r="K98" s="14"/>
      <c r="L98" s="14"/>
    </row>
    <row r="99" spans="2:12" ht="13.5" thickBot="1">
      <c r="B99" s="29"/>
      <c r="C99" s="87"/>
      <c r="D99" s="123"/>
      <c r="E99" s="12" t="s">
        <v>27</v>
      </c>
      <c r="F99" s="170">
        <f>SUM(F92:F98)</f>
        <v>510000</v>
      </c>
      <c r="G99" s="170">
        <f>SUM(G92:G98)</f>
        <v>0</v>
      </c>
      <c r="H99" s="170">
        <f>SUM(H92:H98)</f>
        <v>0</v>
      </c>
      <c r="I99" s="200">
        <f>SUM(I92:I98)</f>
        <v>394031.04</v>
      </c>
      <c r="J99" s="113">
        <f t="shared" si="0"/>
        <v>77.26</v>
      </c>
      <c r="K99" s="14"/>
      <c r="L99" s="14"/>
    </row>
    <row r="100" spans="2:12" ht="13.5" hidden="1" thickBot="1">
      <c r="B100" s="29"/>
      <c r="C100" s="22"/>
      <c r="D100" s="35"/>
      <c r="E100" s="11"/>
      <c r="F100" s="171"/>
      <c r="G100" s="171"/>
      <c r="H100" s="171"/>
      <c r="I100" s="215"/>
      <c r="J100" s="113" t="e">
        <f t="shared" si="0"/>
        <v>#DIV/0!</v>
      </c>
      <c r="K100" s="14"/>
      <c r="L100" s="14"/>
    </row>
    <row r="101" spans="2:12" ht="13.5" hidden="1" thickBot="1">
      <c r="B101" s="29"/>
      <c r="C101" s="22"/>
      <c r="D101" s="35"/>
      <c r="E101" s="172"/>
      <c r="F101" s="171"/>
      <c r="G101" s="171"/>
      <c r="H101" s="171"/>
      <c r="I101" s="215"/>
      <c r="J101" s="113" t="e">
        <f t="shared" si="0"/>
        <v>#DIV/0!</v>
      </c>
      <c r="K101" s="14"/>
      <c r="L101" s="14"/>
    </row>
    <row r="102" spans="2:12" ht="13.5" hidden="1" thickBot="1">
      <c r="B102" s="29"/>
      <c r="C102" s="22"/>
      <c r="D102" s="35"/>
      <c r="E102" s="172"/>
      <c r="F102" s="171"/>
      <c r="G102" s="171"/>
      <c r="H102" s="171"/>
      <c r="I102" s="215"/>
      <c r="J102" s="113" t="e">
        <f t="shared" si="0"/>
        <v>#DIV/0!</v>
      </c>
      <c r="K102" s="14"/>
      <c r="L102" s="14"/>
    </row>
    <row r="103" spans="2:12" ht="13.5" hidden="1" thickBot="1">
      <c r="B103" s="29"/>
      <c r="C103" s="22"/>
      <c r="D103" s="35"/>
      <c r="E103" s="172"/>
      <c r="F103" s="171"/>
      <c r="G103" s="171"/>
      <c r="H103" s="171"/>
      <c r="I103" s="215"/>
      <c r="J103" s="113" t="e">
        <f t="shared" si="0"/>
        <v>#DIV/0!</v>
      </c>
      <c r="K103" s="14"/>
      <c r="L103" s="14"/>
    </row>
    <row r="104" spans="2:12" ht="13.5" hidden="1" thickBot="1">
      <c r="B104" s="29"/>
      <c r="C104" s="22"/>
      <c r="D104" s="35"/>
      <c r="E104" s="12"/>
      <c r="F104" s="170"/>
      <c r="G104" s="170"/>
      <c r="H104" s="170"/>
      <c r="I104" s="215"/>
      <c r="J104" s="113" t="e">
        <f aca="true" t="shared" si="1" ref="J104:J112">ROUNDDOWN((I104/F104*100),2)</f>
        <v>#DIV/0!</v>
      </c>
      <c r="K104" s="14"/>
      <c r="L104" s="14"/>
    </row>
    <row r="105" spans="2:12" ht="13.5" thickBot="1">
      <c r="B105" s="43"/>
      <c r="C105" s="78"/>
      <c r="D105" s="169"/>
      <c r="E105" s="173" t="s">
        <v>28</v>
      </c>
      <c r="F105" s="174">
        <f>SUM(F89+F99)</f>
        <v>510000</v>
      </c>
      <c r="G105" s="174">
        <f>SUM(G89+G99)</f>
        <v>0</v>
      </c>
      <c r="H105" s="174">
        <f>SUM(H89+H99)</f>
        <v>0</v>
      </c>
      <c r="I105" s="216">
        <f>SUM(I89+I99)</f>
        <v>394031.04</v>
      </c>
      <c r="J105" s="113">
        <f t="shared" si="1"/>
        <v>77.26</v>
      </c>
      <c r="K105" s="14"/>
      <c r="L105" s="14"/>
    </row>
    <row r="106" spans="2:12" ht="12.75">
      <c r="B106" s="80">
        <v>750</v>
      </c>
      <c r="C106" s="49"/>
      <c r="D106" s="74"/>
      <c r="E106" s="51" t="s">
        <v>29</v>
      </c>
      <c r="F106" s="53"/>
      <c r="G106" s="53"/>
      <c r="H106" s="53"/>
      <c r="I106" s="118"/>
      <c r="J106" s="113"/>
      <c r="K106" s="14"/>
      <c r="L106" s="14"/>
    </row>
    <row r="107" spans="2:12" ht="12.75">
      <c r="B107" s="29"/>
      <c r="C107" s="22">
        <v>75011</v>
      </c>
      <c r="D107" s="27"/>
      <c r="E107" s="23" t="s">
        <v>30</v>
      </c>
      <c r="F107" s="24"/>
      <c r="G107" s="24"/>
      <c r="H107" s="24"/>
      <c r="I107" s="201"/>
      <c r="J107" s="113"/>
      <c r="K107" s="14"/>
      <c r="L107" s="14"/>
    </row>
    <row r="108" spans="2:12" ht="13.5" thickBot="1">
      <c r="B108" s="29"/>
      <c r="C108" s="22"/>
      <c r="D108" s="27" t="s">
        <v>13</v>
      </c>
      <c r="E108" s="30" t="s">
        <v>179</v>
      </c>
      <c r="F108" s="24">
        <v>64687</v>
      </c>
      <c r="G108" s="24"/>
      <c r="H108" s="24"/>
      <c r="I108" s="119">
        <v>64687</v>
      </c>
      <c r="J108" s="113">
        <f t="shared" si="1"/>
        <v>100</v>
      </c>
      <c r="K108" s="14"/>
      <c r="L108" s="14"/>
    </row>
    <row r="109" spans="2:12" ht="13.5" hidden="1" thickBot="1">
      <c r="B109" s="29"/>
      <c r="C109" s="22"/>
      <c r="D109" s="81"/>
      <c r="E109" s="82"/>
      <c r="F109" s="24"/>
      <c r="G109" s="24"/>
      <c r="H109" s="24"/>
      <c r="I109" s="119"/>
      <c r="J109" s="113" t="e">
        <f t="shared" si="1"/>
        <v>#DIV/0!</v>
      </c>
      <c r="K109" s="14"/>
      <c r="L109" s="14"/>
    </row>
    <row r="110" spans="2:12" ht="13.5" hidden="1" thickBot="1">
      <c r="B110" s="29"/>
      <c r="C110" s="22"/>
      <c r="D110" s="81"/>
      <c r="E110" s="82"/>
      <c r="F110" s="24"/>
      <c r="G110" s="24"/>
      <c r="H110" s="24"/>
      <c r="I110" s="119"/>
      <c r="J110" s="113" t="e">
        <f t="shared" si="1"/>
        <v>#DIV/0!</v>
      </c>
      <c r="K110" s="14"/>
      <c r="L110" s="14"/>
    </row>
    <row r="111" spans="2:12" ht="13.5" hidden="1" thickBot="1">
      <c r="B111" s="29"/>
      <c r="C111" s="22"/>
      <c r="D111" s="22"/>
      <c r="E111" s="33"/>
      <c r="F111" s="32"/>
      <c r="G111" s="32"/>
      <c r="H111" s="32"/>
      <c r="I111" s="175"/>
      <c r="J111" s="113" t="e">
        <f t="shared" si="1"/>
        <v>#DIV/0!</v>
      </c>
      <c r="K111" s="14"/>
      <c r="L111" s="14"/>
    </row>
    <row r="112" spans="2:12" ht="13.5" thickBot="1">
      <c r="B112" s="29"/>
      <c r="C112" s="22"/>
      <c r="D112" s="35"/>
      <c r="E112" s="36" t="s">
        <v>31</v>
      </c>
      <c r="F112" s="37">
        <f>SUM(F108:F111)</f>
        <v>64687</v>
      </c>
      <c r="G112" s="37">
        <f>SUM(G108:G111)</f>
        <v>0</v>
      </c>
      <c r="H112" s="37">
        <f>SUM(H108:H111)</f>
        <v>0</v>
      </c>
      <c r="I112" s="152">
        <f>SUM(I108)</f>
        <v>64687</v>
      </c>
      <c r="J112" s="113">
        <f t="shared" si="1"/>
        <v>100</v>
      </c>
      <c r="K112" s="14"/>
      <c r="L112" s="14"/>
    </row>
    <row r="113" spans="2:12" ht="12.75">
      <c r="B113" s="29"/>
      <c r="C113" s="22">
        <v>75023</v>
      </c>
      <c r="D113" s="27"/>
      <c r="E113" s="51" t="s">
        <v>32</v>
      </c>
      <c r="F113" s="53"/>
      <c r="G113" s="53"/>
      <c r="H113" s="53"/>
      <c r="I113" s="118"/>
      <c r="J113" s="113"/>
      <c r="K113" s="14"/>
      <c r="L113" s="14"/>
    </row>
    <row r="114" spans="2:12" ht="12.75" hidden="1">
      <c r="B114" s="29"/>
      <c r="C114" s="22">
        <v>75023</v>
      </c>
      <c r="D114" s="27"/>
      <c r="E114" s="30"/>
      <c r="F114" s="24"/>
      <c r="G114" s="24"/>
      <c r="H114" s="24"/>
      <c r="I114" s="119"/>
      <c r="J114" s="113" t="e">
        <f aca="true" t="shared" si="2" ref="J114:J176">ROUNDDOWN((I114/F114*100),2)</f>
        <v>#DIV/0!</v>
      </c>
      <c r="K114" s="14"/>
      <c r="L114" s="14"/>
    </row>
    <row r="115" spans="2:12" ht="12.75" hidden="1">
      <c r="B115" s="29"/>
      <c r="C115" s="22"/>
      <c r="D115" s="27"/>
      <c r="E115" s="30"/>
      <c r="F115" s="24">
        <v>0</v>
      </c>
      <c r="G115" s="24"/>
      <c r="H115" s="24"/>
      <c r="I115" s="119">
        <v>0</v>
      </c>
      <c r="J115" s="113" t="e">
        <f t="shared" si="2"/>
        <v>#DIV/0!</v>
      </c>
      <c r="K115" s="14"/>
      <c r="L115" s="14"/>
    </row>
    <row r="116" spans="2:12" ht="12.75">
      <c r="B116" s="29"/>
      <c r="C116" s="22"/>
      <c r="D116" s="27" t="s">
        <v>178</v>
      </c>
      <c r="E116" s="30" t="s">
        <v>186</v>
      </c>
      <c r="F116" s="24">
        <v>404000</v>
      </c>
      <c r="G116" s="24"/>
      <c r="H116" s="24"/>
      <c r="I116" s="119">
        <v>122102.05</v>
      </c>
      <c r="J116" s="113">
        <f t="shared" si="2"/>
        <v>30.22</v>
      </c>
      <c r="K116" s="14"/>
      <c r="L116" s="14"/>
    </row>
    <row r="117" spans="2:12" ht="12.75">
      <c r="B117" s="29"/>
      <c r="C117" s="22"/>
      <c r="D117" s="27" t="s">
        <v>26</v>
      </c>
      <c r="E117" s="30" t="s">
        <v>33</v>
      </c>
      <c r="F117" s="24">
        <v>25202</v>
      </c>
      <c r="G117" s="24"/>
      <c r="H117" s="24"/>
      <c r="I117" s="119">
        <v>0</v>
      </c>
      <c r="J117" s="113">
        <f t="shared" si="2"/>
        <v>0</v>
      </c>
      <c r="K117" s="14"/>
      <c r="L117" s="14"/>
    </row>
    <row r="118" spans="2:12" ht="12.75" hidden="1">
      <c r="B118" s="29"/>
      <c r="C118" s="22"/>
      <c r="D118" s="39"/>
      <c r="E118" s="33"/>
      <c r="F118" s="32"/>
      <c r="G118" s="32"/>
      <c r="H118" s="32"/>
      <c r="I118" s="175"/>
      <c r="J118" s="113" t="e">
        <f t="shared" si="2"/>
        <v>#DIV/0!</v>
      </c>
      <c r="K118" s="14"/>
      <c r="L118" s="14"/>
    </row>
    <row r="119" spans="2:12" ht="13.5" thickBot="1">
      <c r="B119" s="29"/>
      <c r="C119" s="22"/>
      <c r="D119" s="27" t="s">
        <v>86</v>
      </c>
      <c r="E119" s="30" t="s">
        <v>158</v>
      </c>
      <c r="F119" s="42">
        <v>10</v>
      </c>
      <c r="G119" s="42"/>
      <c r="H119" s="42"/>
      <c r="I119" s="105">
        <v>0</v>
      </c>
      <c r="J119" s="113">
        <f t="shared" si="2"/>
        <v>0</v>
      </c>
      <c r="K119" s="14"/>
      <c r="L119" s="14"/>
    </row>
    <row r="120" spans="2:12" ht="13.5" thickBot="1">
      <c r="B120" s="29"/>
      <c r="C120" s="22"/>
      <c r="D120" s="123"/>
      <c r="E120" s="124" t="s">
        <v>34</v>
      </c>
      <c r="F120" s="37">
        <f>SUM(F115:F119)</f>
        <v>429212</v>
      </c>
      <c r="G120" s="37">
        <f>SUM(G115:G119)</f>
        <v>0</v>
      </c>
      <c r="H120" s="37">
        <f>SUM(H115:H119)</f>
        <v>0</v>
      </c>
      <c r="I120" s="152">
        <f>SUM(I115:I119)</f>
        <v>122102.05</v>
      </c>
      <c r="J120" s="113">
        <f t="shared" si="2"/>
        <v>28.44</v>
      </c>
      <c r="K120" s="14"/>
      <c r="L120" s="14"/>
    </row>
    <row r="121" spans="2:12" ht="12.75" hidden="1">
      <c r="B121" s="29"/>
      <c r="C121" s="22"/>
      <c r="D121" s="27"/>
      <c r="E121" s="83"/>
      <c r="F121" s="53"/>
      <c r="G121" s="53"/>
      <c r="H121" s="53"/>
      <c r="I121" s="118"/>
      <c r="J121" s="113" t="e">
        <f t="shared" si="2"/>
        <v>#DIV/0!</v>
      </c>
      <c r="K121" s="14"/>
      <c r="L121" s="14"/>
    </row>
    <row r="122" spans="2:12" ht="12.75" hidden="1">
      <c r="B122" s="29"/>
      <c r="C122" s="22"/>
      <c r="D122" s="27"/>
      <c r="E122" s="30"/>
      <c r="F122" s="24"/>
      <c r="G122" s="24"/>
      <c r="H122" s="24"/>
      <c r="I122" s="119"/>
      <c r="J122" s="113" t="e">
        <f t="shared" si="2"/>
        <v>#DIV/0!</v>
      </c>
      <c r="K122" s="14"/>
      <c r="L122" s="14"/>
    </row>
    <row r="123" spans="2:12" ht="12.75" hidden="1">
      <c r="B123" s="29"/>
      <c r="C123" s="22"/>
      <c r="D123" s="27"/>
      <c r="E123" s="31"/>
      <c r="F123" s="28"/>
      <c r="G123" s="28"/>
      <c r="H123" s="28"/>
      <c r="I123" s="119"/>
      <c r="J123" s="113" t="e">
        <f t="shared" si="2"/>
        <v>#DIV/0!</v>
      </c>
      <c r="K123" s="14"/>
      <c r="L123" s="14"/>
    </row>
    <row r="124" spans="2:12" ht="12.75" hidden="1">
      <c r="B124" s="29"/>
      <c r="C124" s="22"/>
      <c r="D124" s="27"/>
      <c r="E124" s="23"/>
      <c r="F124" s="24"/>
      <c r="G124" s="24"/>
      <c r="H124" s="24"/>
      <c r="I124" s="119"/>
      <c r="J124" s="113" t="e">
        <f t="shared" si="2"/>
        <v>#DIV/0!</v>
      </c>
      <c r="K124" s="14"/>
      <c r="L124" s="14"/>
    </row>
    <row r="125" spans="2:12" ht="12.75" hidden="1">
      <c r="B125" s="29"/>
      <c r="C125" s="22"/>
      <c r="D125" s="27"/>
      <c r="E125" s="26"/>
      <c r="F125" s="24"/>
      <c r="G125" s="24"/>
      <c r="H125" s="24"/>
      <c r="I125" s="119"/>
      <c r="J125" s="113" t="e">
        <f t="shared" si="2"/>
        <v>#DIV/0!</v>
      </c>
      <c r="K125" s="14"/>
      <c r="L125" s="14"/>
    </row>
    <row r="126" spans="2:12" ht="12.75" hidden="1">
      <c r="B126" s="29"/>
      <c r="C126" s="22"/>
      <c r="D126" s="39"/>
      <c r="E126" s="84"/>
      <c r="F126" s="34"/>
      <c r="G126" s="34"/>
      <c r="H126" s="34"/>
      <c r="I126" s="175"/>
      <c r="J126" s="113" t="e">
        <f t="shared" si="2"/>
        <v>#DIV/0!</v>
      </c>
      <c r="K126" s="14"/>
      <c r="L126" s="14"/>
    </row>
    <row r="127" spans="2:12" ht="12.75" hidden="1">
      <c r="B127" s="38"/>
      <c r="C127" s="85"/>
      <c r="D127" s="27"/>
      <c r="E127" s="23"/>
      <c r="F127" s="28"/>
      <c r="G127" s="28"/>
      <c r="H127" s="28"/>
      <c r="I127" s="119"/>
      <c r="J127" s="113" t="e">
        <f t="shared" si="2"/>
        <v>#DIV/0!</v>
      </c>
      <c r="K127" s="14"/>
      <c r="L127" s="14"/>
    </row>
    <row r="128" spans="2:12" ht="12.75" hidden="1">
      <c r="B128" s="38"/>
      <c r="C128" s="85"/>
      <c r="D128" s="27"/>
      <c r="E128" s="26"/>
      <c r="F128" s="28"/>
      <c r="G128" s="28"/>
      <c r="H128" s="28"/>
      <c r="I128" s="119"/>
      <c r="J128" s="113" t="e">
        <f t="shared" si="2"/>
        <v>#DIV/0!</v>
      </c>
      <c r="K128" s="14"/>
      <c r="L128" s="14"/>
    </row>
    <row r="129" spans="2:12" ht="12.75" hidden="1">
      <c r="B129" s="38"/>
      <c r="C129" s="85"/>
      <c r="D129" s="39"/>
      <c r="E129" s="84"/>
      <c r="F129" s="34"/>
      <c r="G129" s="34"/>
      <c r="H129" s="34"/>
      <c r="I129" s="175"/>
      <c r="J129" s="113" t="e">
        <f t="shared" si="2"/>
        <v>#DIV/0!</v>
      </c>
      <c r="K129" s="14"/>
      <c r="L129" s="14"/>
    </row>
    <row r="130" spans="2:12" ht="12.75">
      <c r="B130" s="38"/>
      <c r="C130" s="89">
        <v>75056</v>
      </c>
      <c r="D130" s="111"/>
      <c r="E130" s="112" t="s">
        <v>218</v>
      </c>
      <c r="F130" s="114"/>
      <c r="G130" s="155"/>
      <c r="H130" s="156"/>
      <c r="I130" s="211"/>
      <c r="J130" s="113"/>
      <c r="K130" s="14"/>
      <c r="L130" s="14"/>
    </row>
    <row r="131" spans="2:12" ht="13.5" thickBot="1">
      <c r="B131" s="38"/>
      <c r="C131" s="89"/>
      <c r="D131" s="111" t="s">
        <v>13</v>
      </c>
      <c r="E131" s="153" t="s">
        <v>219</v>
      </c>
      <c r="F131" s="125">
        <v>21494</v>
      </c>
      <c r="G131" s="157"/>
      <c r="H131" s="105"/>
      <c r="I131" s="176">
        <v>21494</v>
      </c>
      <c r="J131" s="113">
        <f t="shared" si="2"/>
        <v>100</v>
      </c>
      <c r="K131" s="14"/>
      <c r="L131" s="14"/>
    </row>
    <row r="132" spans="2:12" ht="13.5" thickBot="1">
      <c r="B132" s="38"/>
      <c r="C132" s="89"/>
      <c r="D132" s="177"/>
      <c r="E132" s="179" t="s">
        <v>220</v>
      </c>
      <c r="F132" s="161">
        <f>F131</f>
        <v>21494</v>
      </c>
      <c r="G132" s="161">
        <f>G131</f>
        <v>0</v>
      </c>
      <c r="H132" s="161">
        <f>H131</f>
        <v>0</v>
      </c>
      <c r="I132" s="213">
        <f>I131</f>
        <v>21494</v>
      </c>
      <c r="J132" s="113">
        <f t="shared" si="2"/>
        <v>100</v>
      </c>
      <c r="K132" s="14"/>
      <c r="L132" s="14"/>
    </row>
    <row r="133" spans="2:12" ht="13.5" thickBot="1">
      <c r="B133" s="86"/>
      <c r="C133" s="78"/>
      <c r="D133" s="178"/>
      <c r="E133" s="179" t="s">
        <v>36</v>
      </c>
      <c r="F133" s="168">
        <f>SUM(F112+F120+F132)</f>
        <v>515393</v>
      </c>
      <c r="G133" s="168">
        <f>SUM(G112+G120+G132)</f>
        <v>0</v>
      </c>
      <c r="H133" s="168">
        <f>SUM(H112+H120+H132)</f>
        <v>0</v>
      </c>
      <c r="I133" s="212">
        <f>SUM(I112+I120+I132)</f>
        <v>208283.05</v>
      </c>
      <c r="J133" s="113">
        <f t="shared" si="2"/>
        <v>40.41</v>
      </c>
      <c r="K133" s="14"/>
      <c r="L133" s="14"/>
    </row>
    <row r="134" spans="2:12" ht="12.75">
      <c r="B134" s="80">
        <v>751</v>
      </c>
      <c r="C134" s="87">
        <v>75101</v>
      </c>
      <c r="D134" s="87"/>
      <c r="E134" s="51" t="s">
        <v>37</v>
      </c>
      <c r="F134" s="53"/>
      <c r="G134" s="53"/>
      <c r="H134" s="53"/>
      <c r="I134" s="118"/>
      <c r="J134" s="113"/>
      <c r="K134" s="14"/>
      <c r="L134" s="14"/>
    </row>
    <row r="135" spans="2:12" ht="12.75" hidden="1">
      <c r="B135" s="29"/>
      <c r="C135" s="22"/>
      <c r="D135" s="22"/>
      <c r="E135" s="23"/>
      <c r="F135" s="24"/>
      <c r="G135" s="24"/>
      <c r="H135" s="24"/>
      <c r="I135" s="119"/>
      <c r="J135" s="113" t="e">
        <f t="shared" si="2"/>
        <v>#DIV/0!</v>
      </c>
      <c r="K135" s="14"/>
      <c r="L135" s="14"/>
    </row>
    <row r="136" spans="2:12" ht="13.5" thickBot="1">
      <c r="B136" s="29"/>
      <c r="C136" s="22"/>
      <c r="D136" s="22">
        <v>2010</v>
      </c>
      <c r="E136" s="196" t="s">
        <v>248</v>
      </c>
      <c r="F136" s="42">
        <v>1230</v>
      </c>
      <c r="G136" s="42"/>
      <c r="H136" s="42"/>
      <c r="I136" s="105">
        <v>1230</v>
      </c>
      <c r="J136" s="113">
        <f t="shared" si="2"/>
        <v>100</v>
      </c>
      <c r="K136" s="14"/>
      <c r="L136" s="14"/>
    </row>
    <row r="137" spans="2:12" ht="13.5" thickBot="1">
      <c r="B137" s="29"/>
      <c r="C137" s="22"/>
      <c r="D137" s="138"/>
      <c r="E137" s="179" t="s">
        <v>38</v>
      </c>
      <c r="F137" s="161">
        <f>F136</f>
        <v>1230</v>
      </c>
      <c r="G137" s="161">
        <f>G136</f>
        <v>0</v>
      </c>
      <c r="H137" s="161">
        <f>H136</f>
        <v>0</v>
      </c>
      <c r="I137" s="213">
        <f>I136</f>
        <v>1230</v>
      </c>
      <c r="J137" s="113">
        <f t="shared" si="2"/>
        <v>100</v>
      </c>
      <c r="K137" s="14"/>
      <c r="L137" s="14"/>
    </row>
    <row r="138" spans="2:12" ht="13.5" hidden="1" thickBot="1">
      <c r="B138" s="29"/>
      <c r="C138" s="22"/>
      <c r="D138" s="88"/>
      <c r="E138" s="179"/>
      <c r="F138" s="168"/>
      <c r="G138" s="161"/>
      <c r="H138" s="161"/>
      <c r="I138" s="217"/>
      <c r="J138" s="113" t="e">
        <f t="shared" si="2"/>
        <v>#DIV/0!</v>
      </c>
      <c r="K138" s="14"/>
      <c r="L138" s="14"/>
    </row>
    <row r="139" spans="2:12" ht="13.5" hidden="1" thickBot="1">
      <c r="B139" s="29"/>
      <c r="C139" s="22"/>
      <c r="D139" s="88"/>
      <c r="E139" s="179"/>
      <c r="F139" s="197"/>
      <c r="G139" s="180"/>
      <c r="H139" s="161"/>
      <c r="I139" s="217"/>
      <c r="J139" s="113" t="e">
        <f t="shared" si="2"/>
        <v>#DIV/0!</v>
      </c>
      <c r="K139" s="14"/>
      <c r="L139" s="14"/>
    </row>
    <row r="140" spans="2:12" ht="13.5" hidden="1" thickBot="1">
      <c r="B140" s="29"/>
      <c r="C140" s="22"/>
      <c r="D140" s="88"/>
      <c r="E140" s="198"/>
      <c r="F140" s="197"/>
      <c r="G140" s="180"/>
      <c r="H140" s="161"/>
      <c r="I140" s="217"/>
      <c r="J140" s="113" t="e">
        <f t="shared" si="2"/>
        <v>#DIV/0!</v>
      </c>
      <c r="K140" s="14"/>
      <c r="L140" s="14"/>
    </row>
    <row r="141" spans="2:12" ht="13.5" hidden="1" thickBot="1">
      <c r="B141" s="29"/>
      <c r="C141" s="22"/>
      <c r="D141" s="88"/>
      <c r="E141" s="179"/>
      <c r="F141" s="168"/>
      <c r="G141" s="161"/>
      <c r="H141" s="161"/>
      <c r="I141" s="217"/>
      <c r="J141" s="113" t="e">
        <f t="shared" si="2"/>
        <v>#DIV/0!</v>
      </c>
      <c r="K141" s="14"/>
      <c r="L141" s="14"/>
    </row>
    <row r="142" spans="2:12" ht="13.5" hidden="1" thickBot="1">
      <c r="B142" s="29"/>
      <c r="C142" s="22"/>
      <c r="D142" s="88"/>
      <c r="E142" s="199"/>
      <c r="F142" s="180"/>
      <c r="G142" s="180"/>
      <c r="H142" s="161"/>
      <c r="I142" s="217"/>
      <c r="J142" s="113" t="e">
        <f t="shared" si="2"/>
        <v>#DIV/0!</v>
      </c>
      <c r="K142" s="14"/>
      <c r="L142" s="14"/>
    </row>
    <row r="143" spans="2:12" ht="13.5" hidden="1" thickBot="1">
      <c r="B143" s="29"/>
      <c r="C143" s="22"/>
      <c r="D143" s="88"/>
      <c r="E143" s="179"/>
      <c r="F143" s="168"/>
      <c r="G143" s="161"/>
      <c r="H143" s="161"/>
      <c r="I143" s="217"/>
      <c r="J143" s="113" t="e">
        <f t="shared" si="2"/>
        <v>#DIV/0!</v>
      </c>
      <c r="K143" s="14"/>
      <c r="L143" s="14"/>
    </row>
    <row r="144" spans="2:12" ht="13.5" hidden="1" thickBot="1">
      <c r="B144" s="29"/>
      <c r="C144" s="22"/>
      <c r="D144" s="88"/>
      <c r="E144" s="179"/>
      <c r="F144" s="168"/>
      <c r="G144" s="161"/>
      <c r="H144" s="161"/>
      <c r="I144" s="217"/>
      <c r="J144" s="113" t="e">
        <f t="shared" si="2"/>
        <v>#DIV/0!</v>
      </c>
      <c r="K144" s="14"/>
      <c r="L144" s="14"/>
    </row>
    <row r="145" spans="2:12" ht="13.5" hidden="1" thickBot="1">
      <c r="B145" s="29"/>
      <c r="C145" s="22"/>
      <c r="D145" s="88"/>
      <c r="E145" s="179"/>
      <c r="F145" s="168"/>
      <c r="G145" s="161"/>
      <c r="H145" s="161"/>
      <c r="I145" s="217"/>
      <c r="J145" s="113" t="e">
        <f t="shared" si="2"/>
        <v>#DIV/0!</v>
      </c>
      <c r="K145" s="14"/>
      <c r="L145" s="14"/>
    </row>
    <row r="146" spans="2:12" ht="13.5" hidden="1" thickBot="1">
      <c r="B146" s="29"/>
      <c r="C146" s="22"/>
      <c r="D146" s="88"/>
      <c r="E146" s="179"/>
      <c r="F146" s="168"/>
      <c r="G146" s="161"/>
      <c r="H146" s="161"/>
      <c r="I146" s="217"/>
      <c r="J146" s="113" t="e">
        <f t="shared" si="2"/>
        <v>#DIV/0!</v>
      </c>
      <c r="K146" s="14"/>
      <c r="L146" s="14"/>
    </row>
    <row r="147" spans="2:12" ht="13.5" hidden="1" thickBot="1">
      <c r="B147" s="29"/>
      <c r="C147" s="22"/>
      <c r="D147" s="88"/>
      <c r="E147" s="198"/>
      <c r="F147" s="197"/>
      <c r="G147" s="180"/>
      <c r="H147" s="161"/>
      <c r="I147" s="217"/>
      <c r="J147" s="113" t="e">
        <f t="shared" si="2"/>
        <v>#DIV/0!</v>
      </c>
      <c r="K147" s="14"/>
      <c r="L147" s="14"/>
    </row>
    <row r="148" spans="2:12" ht="13.5" hidden="1" thickBot="1">
      <c r="B148" s="29"/>
      <c r="C148" s="22"/>
      <c r="D148" s="88"/>
      <c r="E148" s="179"/>
      <c r="F148" s="168"/>
      <c r="G148" s="161"/>
      <c r="H148" s="161"/>
      <c r="I148" s="217"/>
      <c r="J148" s="113" t="e">
        <f t="shared" si="2"/>
        <v>#DIV/0!</v>
      </c>
      <c r="K148" s="14"/>
      <c r="L148" s="14"/>
    </row>
    <row r="149" spans="2:12" ht="13.5" hidden="1" thickBot="1">
      <c r="B149" s="29"/>
      <c r="C149" s="22"/>
      <c r="D149" s="88"/>
      <c r="E149" s="179"/>
      <c r="F149" s="168"/>
      <c r="G149" s="161"/>
      <c r="H149" s="161"/>
      <c r="I149" s="217"/>
      <c r="J149" s="113" t="e">
        <f t="shared" si="2"/>
        <v>#DIV/0!</v>
      </c>
      <c r="K149" s="14"/>
      <c r="L149" s="14"/>
    </row>
    <row r="150" spans="2:12" ht="13.5" hidden="1" thickBot="1">
      <c r="B150" s="29"/>
      <c r="C150" s="22"/>
      <c r="D150" s="88"/>
      <c r="E150" s="198"/>
      <c r="F150" s="197"/>
      <c r="G150" s="180"/>
      <c r="H150" s="161"/>
      <c r="I150" s="217"/>
      <c r="J150" s="113" t="e">
        <f t="shared" si="2"/>
        <v>#DIV/0!</v>
      </c>
      <c r="K150" s="14"/>
      <c r="L150" s="14"/>
    </row>
    <row r="151" spans="2:12" ht="13.5" hidden="1" thickBot="1">
      <c r="B151" s="29"/>
      <c r="C151" s="22"/>
      <c r="D151" s="88"/>
      <c r="E151" s="179"/>
      <c r="F151" s="168"/>
      <c r="G151" s="161"/>
      <c r="H151" s="161"/>
      <c r="I151" s="217"/>
      <c r="J151" s="113" t="e">
        <f t="shared" si="2"/>
        <v>#DIV/0!</v>
      </c>
      <c r="K151" s="14"/>
      <c r="L151" s="14"/>
    </row>
    <row r="152" spans="2:12" ht="13.5" hidden="1" thickBot="1">
      <c r="B152" s="29"/>
      <c r="C152" s="22"/>
      <c r="D152" s="88"/>
      <c r="E152" s="179"/>
      <c r="F152" s="168"/>
      <c r="G152" s="161"/>
      <c r="H152" s="161"/>
      <c r="I152" s="217"/>
      <c r="J152" s="113" t="e">
        <f t="shared" si="2"/>
        <v>#DIV/0!</v>
      </c>
      <c r="K152" s="14"/>
      <c r="L152" s="14"/>
    </row>
    <row r="153" spans="2:12" ht="13.5" hidden="1" thickBot="1">
      <c r="B153" s="29"/>
      <c r="C153" s="22"/>
      <c r="D153" s="88"/>
      <c r="E153" s="198"/>
      <c r="F153" s="197"/>
      <c r="G153" s="180"/>
      <c r="H153" s="161"/>
      <c r="I153" s="217"/>
      <c r="J153" s="113" t="e">
        <f t="shared" si="2"/>
        <v>#DIV/0!</v>
      </c>
      <c r="K153" s="14"/>
      <c r="L153" s="14"/>
    </row>
    <row r="154" spans="2:12" ht="13.5" hidden="1" thickBot="1">
      <c r="B154" s="29"/>
      <c r="C154" s="22"/>
      <c r="D154" s="88"/>
      <c r="E154" s="198"/>
      <c r="F154" s="197"/>
      <c r="G154" s="180"/>
      <c r="H154" s="161"/>
      <c r="I154" s="217"/>
      <c r="J154" s="113" t="e">
        <f t="shared" si="2"/>
        <v>#DIV/0!</v>
      </c>
      <c r="K154" s="14"/>
      <c r="L154" s="14"/>
    </row>
    <row r="155" spans="2:12" ht="13.5" hidden="1" thickBot="1">
      <c r="B155" s="29"/>
      <c r="C155" s="22"/>
      <c r="D155" s="88"/>
      <c r="E155" s="179"/>
      <c r="F155" s="168"/>
      <c r="G155" s="161"/>
      <c r="H155" s="161"/>
      <c r="I155" s="217"/>
      <c r="J155" s="113" t="e">
        <f t="shared" si="2"/>
        <v>#DIV/0!</v>
      </c>
      <c r="K155" s="14"/>
      <c r="L155" s="14"/>
    </row>
    <row r="156" spans="2:12" ht="13.5" hidden="1" thickBot="1">
      <c r="B156" s="29"/>
      <c r="C156" s="22"/>
      <c r="D156" s="88"/>
      <c r="E156" s="179"/>
      <c r="F156" s="168"/>
      <c r="G156" s="161"/>
      <c r="H156" s="161"/>
      <c r="I156" s="217"/>
      <c r="J156" s="113" t="e">
        <f t="shared" si="2"/>
        <v>#DIV/0!</v>
      </c>
      <c r="K156" s="14"/>
      <c r="L156" s="14"/>
    </row>
    <row r="157" spans="2:12" ht="13.5" hidden="1" thickBot="1">
      <c r="B157" s="29"/>
      <c r="C157" s="22"/>
      <c r="D157" s="88"/>
      <c r="E157" s="198"/>
      <c r="F157" s="197"/>
      <c r="G157" s="180"/>
      <c r="H157" s="161"/>
      <c r="I157" s="217"/>
      <c r="J157" s="113" t="e">
        <f t="shared" si="2"/>
        <v>#DIV/0!</v>
      </c>
      <c r="K157" s="14"/>
      <c r="L157" s="14"/>
    </row>
    <row r="158" spans="2:12" ht="13.5" hidden="1" thickBot="1">
      <c r="B158" s="29"/>
      <c r="C158" s="22"/>
      <c r="D158" s="88"/>
      <c r="E158" s="179"/>
      <c r="F158" s="168"/>
      <c r="G158" s="161"/>
      <c r="H158" s="161"/>
      <c r="I158" s="217"/>
      <c r="J158" s="113" t="e">
        <f t="shared" si="2"/>
        <v>#DIV/0!</v>
      </c>
      <c r="K158" s="14"/>
      <c r="L158" s="14"/>
    </row>
    <row r="159" spans="2:12" ht="13.5" hidden="1" thickBot="1">
      <c r="B159" s="29"/>
      <c r="C159" s="22"/>
      <c r="D159" s="88"/>
      <c r="E159" s="179"/>
      <c r="F159" s="168"/>
      <c r="G159" s="161"/>
      <c r="H159" s="161"/>
      <c r="I159" s="217"/>
      <c r="J159" s="113" t="e">
        <f t="shared" si="2"/>
        <v>#DIV/0!</v>
      </c>
      <c r="K159" s="14"/>
      <c r="L159" s="14"/>
    </row>
    <row r="160" spans="2:12" ht="13.5" hidden="1" thickBot="1">
      <c r="B160" s="29"/>
      <c r="C160" s="22"/>
      <c r="D160" s="88"/>
      <c r="E160" s="179"/>
      <c r="F160" s="168"/>
      <c r="G160" s="161"/>
      <c r="H160" s="161"/>
      <c r="I160" s="217"/>
      <c r="J160" s="113" t="e">
        <f t="shared" si="2"/>
        <v>#DIV/0!</v>
      </c>
      <c r="K160" s="14"/>
      <c r="L160" s="14"/>
    </row>
    <row r="161" spans="2:12" ht="13.5" hidden="1" thickBot="1">
      <c r="B161" s="29"/>
      <c r="C161" s="22"/>
      <c r="D161" s="88"/>
      <c r="E161" s="179"/>
      <c r="F161" s="168"/>
      <c r="G161" s="161"/>
      <c r="H161" s="161"/>
      <c r="I161" s="217"/>
      <c r="J161" s="113" t="e">
        <f t="shared" si="2"/>
        <v>#DIV/0!</v>
      </c>
      <c r="K161" s="14"/>
      <c r="L161" s="14"/>
    </row>
    <row r="162" spans="2:12" ht="13.5" hidden="1" thickBot="1">
      <c r="B162" s="29"/>
      <c r="C162" s="22"/>
      <c r="D162" s="88"/>
      <c r="E162" s="198"/>
      <c r="F162" s="197"/>
      <c r="G162" s="180"/>
      <c r="H162" s="161"/>
      <c r="I162" s="217"/>
      <c r="J162" s="113" t="e">
        <f t="shared" si="2"/>
        <v>#DIV/0!</v>
      </c>
      <c r="K162" s="14"/>
      <c r="L162" s="14"/>
    </row>
    <row r="163" spans="2:12" ht="13.5" hidden="1" thickBot="1">
      <c r="B163" s="29"/>
      <c r="C163" s="22"/>
      <c r="D163" s="88"/>
      <c r="E163" s="179"/>
      <c r="F163" s="197"/>
      <c r="G163" s="180"/>
      <c r="H163" s="161"/>
      <c r="I163" s="217"/>
      <c r="J163" s="113" t="e">
        <f t="shared" si="2"/>
        <v>#DIV/0!</v>
      </c>
      <c r="K163" s="14"/>
      <c r="L163" s="14"/>
    </row>
    <row r="164" spans="2:12" ht="13.5" hidden="1" thickBot="1">
      <c r="B164" s="29"/>
      <c r="C164" s="22"/>
      <c r="D164" s="88"/>
      <c r="E164" s="179"/>
      <c r="F164" s="197"/>
      <c r="G164" s="180"/>
      <c r="H164" s="161"/>
      <c r="I164" s="217"/>
      <c r="J164" s="113" t="e">
        <f t="shared" si="2"/>
        <v>#DIV/0!</v>
      </c>
      <c r="K164" s="14"/>
      <c r="L164" s="14"/>
    </row>
    <row r="165" spans="2:12" ht="13.5" hidden="1" thickBot="1">
      <c r="B165" s="29"/>
      <c r="C165" s="22"/>
      <c r="D165" s="88"/>
      <c r="E165" s="198"/>
      <c r="F165" s="197"/>
      <c r="G165" s="180"/>
      <c r="H165" s="161"/>
      <c r="I165" s="217"/>
      <c r="J165" s="113" t="e">
        <f t="shared" si="2"/>
        <v>#DIV/0!</v>
      </c>
      <c r="K165" s="14"/>
      <c r="L165" s="14"/>
    </row>
    <row r="166" spans="2:12" ht="13.5" hidden="1" thickBot="1">
      <c r="B166" s="29"/>
      <c r="C166" s="22"/>
      <c r="D166" s="88"/>
      <c r="E166" s="179"/>
      <c r="F166" s="197"/>
      <c r="G166" s="180"/>
      <c r="H166" s="161"/>
      <c r="I166" s="217"/>
      <c r="J166" s="113" t="e">
        <f t="shared" si="2"/>
        <v>#DIV/0!</v>
      </c>
      <c r="K166" s="14"/>
      <c r="L166" s="14"/>
    </row>
    <row r="167" spans="2:12" ht="13.5" hidden="1" thickBot="1">
      <c r="B167" s="29"/>
      <c r="C167" s="22"/>
      <c r="D167" s="88"/>
      <c r="E167" s="179"/>
      <c r="F167" s="197"/>
      <c r="G167" s="180"/>
      <c r="H167" s="161"/>
      <c r="I167" s="217"/>
      <c r="J167" s="113" t="e">
        <f t="shared" si="2"/>
        <v>#DIV/0!</v>
      </c>
      <c r="K167" s="14"/>
      <c r="L167" s="14"/>
    </row>
    <row r="168" spans="2:12" ht="13.5" hidden="1" thickBot="1">
      <c r="B168" s="29"/>
      <c r="C168" s="22"/>
      <c r="D168" s="88"/>
      <c r="E168" s="179"/>
      <c r="F168" s="197"/>
      <c r="G168" s="180"/>
      <c r="H168" s="161"/>
      <c r="I168" s="217"/>
      <c r="J168" s="113" t="e">
        <f t="shared" si="2"/>
        <v>#DIV/0!</v>
      </c>
      <c r="K168" s="14"/>
      <c r="L168" s="14"/>
    </row>
    <row r="169" spans="2:12" ht="13.5" hidden="1" thickBot="1">
      <c r="B169" s="29"/>
      <c r="C169" s="22"/>
      <c r="D169" s="88"/>
      <c r="E169" s="179"/>
      <c r="F169" s="197"/>
      <c r="G169" s="197"/>
      <c r="H169" s="197"/>
      <c r="I169" s="218"/>
      <c r="J169" s="113" t="e">
        <f t="shared" si="2"/>
        <v>#DIV/0!</v>
      </c>
      <c r="K169" s="14"/>
      <c r="L169" s="14"/>
    </row>
    <row r="170" spans="2:12" ht="13.5" hidden="1" thickBot="1">
      <c r="B170" s="29"/>
      <c r="C170" s="22"/>
      <c r="D170" s="88"/>
      <c r="E170" s="198"/>
      <c r="F170" s="197"/>
      <c r="G170" s="180"/>
      <c r="H170" s="161"/>
      <c r="I170" s="217"/>
      <c r="J170" s="113" t="e">
        <f t="shared" si="2"/>
        <v>#DIV/0!</v>
      </c>
      <c r="K170" s="14"/>
      <c r="L170" s="14"/>
    </row>
    <row r="171" spans="2:12" ht="13.5" hidden="1" thickBot="1">
      <c r="B171" s="29"/>
      <c r="C171" s="22"/>
      <c r="D171" s="88"/>
      <c r="E171" s="198"/>
      <c r="F171" s="197"/>
      <c r="G171" s="180"/>
      <c r="H171" s="161"/>
      <c r="I171" s="217"/>
      <c r="J171" s="113" t="e">
        <f t="shared" si="2"/>
        <v>#DIV/0!</v>
      </c>
      <c r="K171" s="14"/>
      <c r="L171" s="14"/>
    </row>
    <row r="172" spans="2:12" ht="13.5" hidden="1" thickBot="1">
      <c r="B172" s="29"/>
      <c r="C172" s="22"/>
      <c r="D172" s="88"/>
      <c r="E172" s="179"/>
      <c r="F172" s="197"/>
      <c r="G172" s="197"/>
      <c r="H172" s="197"/>
      <c r="I172" s="218"/>
      <c r="J172" s="113" t="e">
        <f t="shared" si="2"/>
        <v>#DIV/0!</v>
      </c>
      <c r="K172" s="14"/>
      <c r="L172" s="14"/>
    </row>
    <row r="173" spans="2:12" ht="13.5" hidden="1" thickBot="1">
      <c r="B173" s="38"/>
      <c r="C173" s="85"/>
      <c r="D173" s="89"/>
      <c r="E173" s="179"/>
      <c r="F173" s="197"/>
      <c r="G173" s="197"/>
      <c r="H173" s="197"/>
      <c r="I173" s="218"/>
      <c r="J173" s="113" t="e">
        <f t="shared" si="2"/>
        <v>#DIV/0!</v>
      </c>
      <c r="K173" s="14"/>
      <c r="L173" s="14"/>
    </row>
    <row r="174" spans="2:12" ht="13.5" hidden="1" thickBot="1">
      <c r="B174" s="38"/>
      <c r="C174" s="85"/>
      <c r="D174" s="89"/>
      <c r="E174" s="198"/>
      <c r="F174" s="197"/>
      <c r="G174" s="197"/>
      <c r="H174" s="197"/>
      <c r="I174" s="218"/>
      <c r="J174" s="113" t="e">
        <f t="shared" si="2"/>
        <v>#DIV/0!</v>
      </c>
      <c r="K174" s="14"/>
      <c r="L174" s="14"/>
    </row>
    <row r="175" spans="2:12" ht="13.5" hidden="1" thickBot="1">
      <c r="B175" s="38"/>
      <c r="C175" s="85"/>
      <c r="D175" s="89"/>
      <c r="E175" s="179"/>
      <c r="F175" s="197"/>
      <c r="G175" s="197"/>
      <c r="H175" s="197"/>
      <c r="I175" s="218"/>
      <c r="J175" s="113" t="e">
        <f t="shared" si="2"/>
        <v>#DIV/0!</v>
      </c>
      <c r="K175" s="14"/>
      <c r="L175" s="14"/>
    </row>
    <row r="176" spans="2:12" ht="13.5" thickBot="1">
      <c r="B176" s="121"/>
      <c r="C176" s="120"/>
      <c r="D176" s="193"/>
      <c r="E176" s="179" t="s">
        <v>39</v>
      </c>
      <c r="F176" s="168">
        <f>F137</f>
        <v>1230</v>
      </c>
      <c r="G176" s="168">
        <f>G137</f>
        <v>0</v>
      </c>
      <c r="H176" s="168">
        <f>H137</f>
        <v>0</v>
      </c>
      <c r="I176" s="212">
        <f>I137</f>
        <v>1230</v>
      </c>
      <c r="J176" s="113">
        <f t="shared" si="2"/>
        <v>100</v>
      </c>
      <c r="K176" s="14"/>
      <c r="L176" s="14"/>
    </row>
    <row r="177" spans="2:12" ht="12.75">
      <c r="B177" s="80">
        <v>756</v>
      </c>
      <c r="C177" s="87"/>
      <c r="D177" s="87"/>
      <c r="E177" s="51" t="s">
        <v>40</v>
      </c>
      <c r="F177" s="53"/>
      <c r="G177" s="53"/>
      <c r="H177" s="53"/>
      <c r="I177" s="118"/>
      <c r="J177" s="113"/>
      <c r="K177" s="14"/>
      <c r="L177" s="14"/>
    </row>
    <row r="178" spans="2:12" ht="12.75" hidden="1">
      <c r="B178" s="91"/>
      <c r="C178" s="22"/>
      <c r="D178" s="22"/>
      <c r="E178" s="23"/>
      <c r="F178" s="24"/>
      <c r="G178" s="24"/>
      <c r="H178" s="24"/>
      <c r="I178" s="119"/>
      <c r="J178" s="113" t="e">
        <f aca="true" t="shared" si="3" ref="J178:J184">ROUNDDOWN((I178/F178*100),2)</f>
        <v>#DIV/0!</v>
      </c>
      <c r="K178" s="14"/>
      <c r="L178" s="14"/>
    </row>
    <row r="179" spans="2:12" ht="12.75" hidden="1">
      <c r="B179" s="91"/>
      <c r="C179" s="22"/>
      <c r="D179" s="22"/>
      <c r="E179" s="23"/>
      <c r="F179" s="24"/>
      <c r="G179" s="24"/>
      <c r="H179" s="24"/>
      <c r="I179" s="119"/>
      <c r="J179" s="113" t="e">
        <f t="shared" si="3"/>
        <v>#DIV/0!</v>
      </c>
      <c r="K179" s="14"/>
      <c r="L179" s="14"/>
    </row>
    <row r="180" spans="2:12" ht="12.75" hidden="1">
      <c r="B180" s="91"/>
      <c r="C180" s="22"/>
      <c r="D180" s="27"/>
      <c r="E180" s="83"/>
      <c r="F180" s="75"/>
      <c r="G180" s="75"/>
      <c r="H180" s="53"/>
      <c r="I180" s="118"/>
      <c r="J180" s="113" t="e">
        <f t="shared" si="3"/>
        <v>#DIV/0!</v>
      </c>
      <c r="K180" s="14"/>
      <c r="L180" s="14"/>
    </row>
    <row r="181" spans="2:12" ht="12.75" hidden="1">
      <c r="B181" s="91"/>
      <c r="C181" s="22"/>
      <c r="D181" s="27"/>
      <c r="E181" s="31"/>
      <c r="F181" s="28"/>
      <c r="G181" s="28"/>
      <c r="H181" s="24"/>
      <c r="I181" s="119"/>
      <c r="J181" s="113" t="e">
        <f t="shared" si="3"/>
        <v>#DIV/0!</v>
      </c>
      <c r="K181" s="14"/>
      <c r="L181" s="14"/>
    </row>
    <row r="182" spans="2:12" ht="12.75" hidden="1">
      <c r="B182" s="91"/>
      <c r="C182" s="22"/>
      <c r="D182" s="27"/>
      <c r="E182" s="31"/>
      <c r="F182" s="28"/>
      <c r="G182" s="28"/>
      <c r="H182" s="24"/>
      <c r="I182" s="119"/>
      <c r="J182" s="113" t="e">
        <f t="shared" si="3"/>
        <v>#DIV/0!</v>
      </c>
      <c r="K182" s="14"/>
      <c r="L182" s="14"/>
    </row>
    <row r="183" spans="2:12" ht="12.75" hidden="1">
      <c r="B183" s="91"/>
      <c r="C183" s="22"/>
      <c r="D183" s="27"/>
      <c r="E183" s="31"/>
      <c r="F183" s="28"/>
      <c r="G183" s="28"/>
      <c r="H183" s="24"/>
      <c r="I183" s="119"/>
      <c r="J183" s="113" t="e">
        <f t="shared" si="3"/>
        <v>#DIV/0!</v>
      </c>
      <c r="K183" s="14"/>
      <c r="L183" s="14"/>
    </row>
    <row r="184" spans="2:12" ht="12.75" hidden="1">
      <c r="B184" s="91"/>
      <c r="C184" s="22"/>
      <c r="D184" s="27"/>
      <c r="E184" s="31"/>
      <c r="F184" s="28"/>
      <c r="G184" s="28"/>
      <c r="H184" s="24"/>
      <c r="I184" s="119"/>
      <c r="J184" s="113" t="e">
        <f t="shared" si="3"/>
        <v>#DIV/0!</v>
      </c>
      <c r="K184" s="14"/>
      <c r="L184" s="14"/>
    </row>
    <row r="185" spans="2:12" ht="12.75">
      <c r="B185" s="91"/>
      <c r="C185" s="22">
        <v>75601</v>
      </c>
      <c r="D185" s="27"/>
      <c r="E185" s="31" t="s">
        <v>187</v>
      </c>
      <c r="F185" s="28"/>
      <c r="G185" s="28"/>
      <c r="H185" s="24"/>
      <c r="I185" s="119"/>
      <c r="J185" s="113"/>
      <c r="K185" s="14"/>
      <c r="L185" s="14"/>
    </row>
    <row r="186" spans="2:12" ht="12.75">
      <c r="B186" s="91"/>
      <c r="C186" s="22"/>
      <c r="D186" s="27" t="s">
        <v>188</v>
      </c>
      <c r="E186" s="30" t="s">
        <v>189</v>
      </c>
      <c r="F186" s="24"/>
      <c r="G186" s="24"/>
      <c r="H186" s="24"/>
      <c r="I186" s="119"/>
      <c r="J186" s="113"/>
      <c r="K186" s="14"/>
      <c r="L186" s="14"/>
    </row>
    <row r="187" spans="2:12" ht="13.5" thickBot="1">
      <c r="B187" s="91"/>
      <c r="C187" s="22"/>
      <c r="D187" s="27"/>
      <c r="E187" s="33" t="s">
        <v>190</v>
      </c>
      <c r="F187" s="32">
        <v>600</v>
      </c>
      <c r="G187" s="32"/>
      <c r="H187" s="32"/>
      <c r="I187" s="175">
        <v>790</v>
      </c>
      <c r="J187" s="113">
        <f>ROUNDDOWN((I187/F187*100),2)</f>
        <v>131.66</v>
      </c>
      <c r="K187" s="14"/>
      <c r="L187" s="14"/>
    </row>
    <row r="188" spans="2:12" ht="13.5" thickBot="1">
      <c r="B188" s="91"/>
      <c r="C188" s="22"/>
      <c r="D188" s="35"/>
      <c r="E188" s="12" t="s">
        <v>191</v>
      </c>
      <c r="F188" s="170">
        <f>F187</f>
        <v>600</v>
      </c>
      <c r="G188" s="170">
        <f>G187</f>
        <v>0</v>
      </c>
      <c r="H188" s="170">
        <f>H187</f>
        <v>0</v>
      </c>
      <c r="I188" s="200">
        <f>I187</f>
        <v>790</v>
      </c>
      <c r="J188" s="114">
        <f>ROUNDDOWN((I188/F188*100),2)</f>
        <v>131.66</v>
      </c>
      <c r="K188" s="14"/>
      <c r="L188" s="14"/>
    </row>
    <row r="189" spans="2:12" ht="12.75" customHeight="1">
      <c r="B189" s="236"/>
      <c r="C189" s="237">
        <v>75615</v>
      </c>
      <c r="D189" s="238"/>
      <c r="E189" s="239" t="s">
        <v>41</v>
      </c>
      <c r="F189" s="241"/>
      <c r="G189" s="53"/>
      <c r="H189" s="53"/>
      <c r="I189" s="242"/>
      <c r="J189" s="235"/>
      <c r="K189" s="14"/>
      <c r="L189" s="14"/>
    </row>
    <row r="190" spans="2:12" ht="12.75">
      <c r="B190" s="236"/>
      <c r="C190" s="237"/>
      <c r="D190" s="238"/>
      <c r="E190" s="240"/>
      <c r="F190" s="233"/>
      <c r="G190" s="24"/>
      <c r="H190" s="24"/>
      <c r="I190" s="234"/>
      <c r="J190" s="235"/>
      <c r="K190" s="14"/>
      <c r="L190" s="14"/>
    </row>
    <row r="191" spans="2:12" ht="12.75">
      <c r="B191" s="29"/>
      <c r="C191" s="22"/>
      <c r="D191" s="27" t="s">
        <v>42</v>
      </c>
      <c r="E191" s="30" t="s">
        <v>142</v>
      </c>
      <c r="F191" s="24">
        <v>1547000</v>
      </c>
      <c r="G191" s="24"/>
      <c r="H191" s="24"/>
      <c r="I191" s="119">
        <v>1052510.34</v>
      </c>
      <c r="J191" s="113">
        <f aca="true" t="shared" si="4" ref="J191:J214">ROUNDDOWN((I191/F191*100),2)</f>
        <v>68.03</v>
      </c>
      <c r="K191" s="14"/>
      <c r="L191" s="14"/>
    </row>
    <row r="192" spans="2:12" ht="12.75">
      <c r="B192" s="29"/>
      <c r="C192" s="22"/>
      <c r="D192" s="27" t="s">
        <v>43</v>
      </c>
      <c r="E192" s="30" t="s">
        <v>143</v>
      </c>
      <c r="F192" s="24">
        <v>379600</v>
      </c>
      <c r="G192" s="24"/>
      <c r="H192" s="24"/>
      <c r="I192" s="119">
        <v>347705</v>
      </c>
      <c r="J192" s="113">
        <f t="shared" si="4"/>
        <v>91.59</v>
      </c>
      <c r="K192" s="14"/>
      <c r="L192" s="14"/>
    </row>
    <row r="193" spans="2:12" ht="12.75">
      <c r="B193" s="29"/>
      <c r="C193" s="22"/>
      <c r="D193" s="27" t="s">
        <v>44</v>
      </c>
      <c r="E193" s="30" t="s">
        <v>144</v>
      </c>
      <c r="F193" s="24">
        <v>36500</v>
      </c>
      <c r="G193" s="24"/>
      <c r="H193" s="24"/>
      <c r="I193" s="119">
        <v>36454</v>
      </c>
      <c r="J193" s="113">
        <f t="shared" si="4"/>
        <v>99.87</v>
      </c>
      <c r="K193" s="14"/>
      <c r="L193" s="14"/>
    </row>
    <row r="194" spans="2:12" ht="12.75" hidden="1">
      <c r="B194" s="29"/>
      <c r="C194" s="22"/>
      <c r="D194" s="22"/>
      <c r="E194" s="30"/>
      <c r="F194" s="24"/>
      <c r="G194" s="24"/>
      <c r="H194" s="24"/>
      <c r="I194" s="119"/>
      <c r="J194" s="113" t="e">
        <f t="shared" si="4"/>
        <v>#DIV/0!</v>
      </c>
      <c r="K194" s="14"/>
      <c r="L194" s="14"/>
    </row>
    <row r="195" spans="2:12" ht="12.75">
      <c r="B195" s="29"/>
      <c r="C195" s="22"/>
      <c r="D195" s="27" t="s">
        <v>45</v>
      </c>
      <c r="E195" s="30" t="s">
        <v>145</v>
      </c>
      <c r="F195" s="24">
        <v>6000</v>
      </c>
      <c r="G195" s="24"/>
      <c r="H195" s="24"/>
      <c r="I195" s="119">
        <v>1113</v>
      </c>
      <c r="J195" s="113">
        <f t="shared" si="4"/>
        <v>18.55</v>
      </c>
      <c r="K195" s="14"/>
      <c r="L195" s="14"/>
    </row>
    <row r="196" spans="2:12" ht="12.75" hidden="1">
      <c r="B196" s="29"/>
      <c r="C196" s="22"/>
      <c r="D196" s="27"/>
      <c r="E196" s="30"/>
      <c r="F196" s="24"/>
      <c r="G196" s="24"/>
      <c r="H196" s="24"/>
      <c r="I196" s="119"/>
      <c r="J196" s="113" t="e">
        <f t="shared" si="4"/>
        <v>#DIV/0!</v>
      </c>
      <c r="K196" s="14"/>
      <c r="L196" s="14"/>
    </row>
    <row r="197" spans="2:12" ht="12.75" hidden="1">
      <c r="B197" s="29"/>
      <c r="C197" s="22"/>
      <c r="D197" s="27"/>
      <c r="E197" s="30"/>
      <c r="F197" s="24"/>
      <c r="G197" s="24"/>
      <c r="H197" s="24"/>
      <c r="I197" s="119"/>
      <c r="J197" s="113" t="e">
        <f t="shared" si="4"/>
        <v>#DIV/0!</v>
      </c>
      <c r="K197" s="14"/>
      <c r="L197" s="14"/>
    </row>
    <row r="198" spans="2:12" ht="12.75" hidden="1">
      <c r="B198" s="29"/>
      <c r="C198" s="22"/>
      <c r="D198" s="27"/>
      <c r="E198" s="30"/>
      <c r="F198" s="24"/>
      <c r="G198" s="24"/>
      <c r="H198" s="24"/>
      <c r="I198" s="119"/>
      <c r="J198" s="113" t="e">
        <f t="shared" si="4"/>
        <v>#DIV/0!</v>
      </c>
      <c r="K198" s="14"/>
      <c r="L198" s="14"/>
    </row>
    <row r="199" spans="2:12" ht="12.75" hidden="1">
      <c r="B199" s="29"/>
      <c r="C199" s="22"/>
      <c r="D199" s="27"/>
      <c r="E199" s="23"/>
      <c r="F199" s="72"/>
      <c r="G199" s="24"/>
      <c r="H199" s="24"/>
      <c r="I199" s="119"/>
      <c r="J199" s="113" t="e">
        <f t="shared" si="4"/>
        <v>#DIV/0!</v>
      </c>
      <c r="K199" s="14"/>
      <c r="L199" s="14"/>
    </row>
    <row r="200" spans="2:12" ht="12.75" hidden="1">
      <c r="B200" s="29"/>
      <c r="C200" s="22"/>
      <c r="D200" s="27"/>
      <c r="E200" s="23"/>
      <c r="F200" s="72"/>
      <c r="G200" s="24"/>
      <c r="H200" s="24"/>
      <c r="I200" s="119"/>
      <c r="J200" s="113" t="e">
        <f t="shared" si="4"/>
        <v>#DIV/0!</v>
      </c>
      <c r="K200" s="14"/>
      <c r="L200" s="14"/>
    </row>
    <row r="201" spans="2:12" ht="12.75" hidden="1">
      <c r="B201" s="92">
        <v>756</v>
      </c>
      <c r="C201" s="22"/>
      <c r="D201" s="27"/>
      <c r="E201" s="23"/>
      <c r="F201" s="24"/>
      <c r="G201" s="24"/>
      <c r="H201" s="24"/>
      <c r="I201" s="119"/>
      <c r="J201" s="113" t="e">
        <f t="shared" si="4"/>
        <v>#DIV/0!</v>
      </c>
      <c r="K201" s="14"/>
      <c r="L201" s="14"/>
    </row>
    <row r="202" spans="2:12" ht="12.75" hidden="1">
      <c r="B202" s="29"/>
      <c r="C202" s="22"/>
      <c r="D202" s="27"/>
      <c r="E202" s="23"/>
      <c r="F202" s="24"/>
      <c r="G202" s="24"/>
      <c r="H202" s="24"/>
      <c r="I202" s="119"/>
      <c r="J202" s="113" t="e">
        <f t="shared" si="4"/>
        <v>#DIV/0!</v>
      </c>
      <c r="K202" s="14"/>
      <c r="L202" s="14"/>
    </row>
    <row r="203" spans="2:12" ht="12.75" hidden="1">
      <c r="B203" s="29"/>
      <c r="C203" s="22"/>
      <c r="D203" s="27"/>
      <c r="E203" s="30"/>
      <c r="F203" s="24"/>
      <c r="G203" s="24"/>
      <c r="H203" s="24"/>
      <c r="I203" s="119"/>
      <c r="J203" s="113" t="e">
        <f t="shared" si="4"/>
        <v>#DIV/0!</v>
      </c>
      <c r="K203" s="14"/>
      <c r="L203" s="14"/>
    </row>
    <row r="204" spans="2:12" ht="12.75" hidden="1">
      <c r="B204" s="29"/>
      <c r="C204" s="22"/>
      <c r="D204" s="27"/>
      <c r="E204" s="30"/>
      <c r="F204" s="24"/>
      <c r="G204" s="24"/>
      <c r="H204" s="24"/>
      <c r="I204" s="119"/>
      <c r="J204" s="113" t="e">
        <f t="shared" si="4"/>
        <v>#DIV/0!</v>
      </c>
      <c r="K204" s="14"/>
      <c r="L204" s="14"/>
    </row>
    <row r="205" spans="2:12" ht="12.75" hidden="1">
      <c r="B205" s="29"/>
      <c r="C205" s="22"/>
      <c r="D205" s="27"/>
      <c r="E205" s="30"/>
      <c r="F205" s="24"/>
      <c r="G205" s="24"/>
      <c r="H205" s="24"/>
      <c r="I205" s="119"/>
      <c r="J205" s="113" t="e">
        <f t="shared" si="4"/>
        <v>#DIV/0!</v>
      </c>
      <c r="K205" s="14"/>
      <c r="L205" s="14"/>
    </row>
    <row r="206" spans="2:12" ht="12.75" hidden="1">
      <c r="B206" s="29"/>
      <c r="C206" s="22"/>
      <c r="D206" s="27"/>
      <c r="E206" s="23"/>
      <c r="F206" s="28"/>
      <c r="G206" s="28"/>
      <c r="H206" s="28"/>
      <c r="I206" s="119"/>
      <c r="J206" s="113" t="e">
        <f t="shared" si="4"/>
        <v>#DIV/0!</v>
      </c>
      <c r="K206" s="14"/>
      <c r="L206" s="14"/>
    </row>
    <row r="207" spans="2:12" ht="12.75" hidden="1">
      <c r="B207" s="29"/>
      <c r="C207" s="22"/>
      <c r="D207" s="27"/>
      <c r="E207" s="23"/>
      <c r="F207" s="28"/>
      <c r="G207" s="24"/>
      <c r="H207" s="24"/>
      <c r="I207" s="119"/>
      <c r="J207" s="113" t="e">
        <f t="shared" si="4"/>
        <v>#DIV/0!</v>
      </c>
      <c r="K207" s="14"/>
      <c r="L207" s="14"/>
    </row>
    <row r="208" spans="2:12" ht="12.75" hidden="1">
      <c r="B208" s="29"/>
      <c r="C208" s="22"/>
      <c r="D208" s="27"/>
      <c r="E208" s="23"/>
      <c r="F208" s="28"/>
      <c r="G208" s="24"/>
      <c r="H208" s="24"/>
      <c r="I208" s="119"/>
      <c r="J208" s="113" t="e">
        <f t="shared" si="4"/>
        <v>#DIV/0!</v>
      </c>
      <c r="K208" s="14"/>
      <c r="L208" s="14"/>
    </row>
    <row r="209" spans="2:12" ht="12.75" hidden="1">
      <c r="B209" s="29"/>
      <c r="C209" s="22"/>
      <c r="D209" s="27"/>
      <c r="E209" s="23"/>
      <c r="F209" s="24"/>
      <c r="G209" s="24"/>
      <c r="H209" s="24"/>
      <c r="I209" s="119"/>
      <c r="J209" s="113" t="e">
        <f t="shared" si="4"/>
        <v>#DIV/0!</v>
      </c>
      <c r="K209" s="14"/>
      <c r="L209" s="14"/>
    </row>
    <row r="210" spans="2:12" ht="12.75" hidden="1">
      <c r="B210" s="29"/>
      <c r="C210" s="22"/>
      <c r="D210" s="27"/>
      <c r="E210" s="23"/>
      <c r="F210" s="28"/>
      <c r="G210" s="24"/>
      <c r="H210" s="24"/>
      <c r="I210" s="119"/>
      <c r="J210" s="113" t="e">
        <f t="shared" si="4"/>
        <v>#DIV/0!</v>
      </c>
      <c r="K210" s="14"/>
      <c r="L210" s="14"/>
    </row>
    <row r="211" spans="2:12" ht="12.75" hidden="1">
      <c r="B211" s="29"/>
      <c r="C211" s="22"/>
      <c r="D211" s="27"/>
      <c r="E211" s="23"/>
      <c r="F211" s="24"/>
      <c r="G211" s="24"/>
      <c r="H211" s="24"/>
      <c r="I211" s="119"/>
      <c r="J211" s="113" t="e">
        <f t="shared" si="4"/>
        <v>#DIV/0!</v>
      </c>
      <c r="K211" s="14"/>
      <c r="L211" s="14"/>
    </row>
    <row r="212" spans="2:12" ht="12.75">
      <c r="B212" s="29"/>
      <c r="C212" s="22"/>
      <c r="D212" s="27" t="s">
        <v>46</v>
      </c>
      <c r="E212" s="30" t="s">
        <v>146</v>
      </c>
      <c r="F212" s="24">
        <v>24500</v>
      </c>
      <c r="G212" s="24"/>
      <c r="H212" s="24"/>
      <c r="I212" s="119">
        <v>148</v>
      </c>
      <c r="J212" s="113">
        <f t="shared" si="4"/>
        <v>0.6</v>
      </c>
      <c r="K212" s="14"/>
      <c r="L212" s="14"/>
    </row>
    <row r="213" spans="2:12" ht="13.5" thickBot="1">
      <c r="B213" s="29"/>
      <c r="C213" s="22"/>
      <c r="D213" s="27" t="s">
        <v>47</v>
      </c>
      <c r="E213" s="33" t="s">
        <v>131</v>
      </c>
      <c r="F213" s="32">
        <v>1000</v>
      </c>
      <c r="G213" s="32"/>
      <c r="H213" s="32"/>
      <c r="I213" s="175">
        <v>456.43</v>
      </c>
      <c r="J213" s="113">
        <f t="shared" si="4"/>
        <v>45.64</v>
      </c>
      <c r="K213" s="14"/>
      <c r="L213" s="14"/>
    </row>
    <row r="214" spans="2:12" ht="13.5" thickBot="1">
      <c r="B214" s="29"/>
      <c r="C214" s="22"/>
      <c r="D214" s="35"/>
      <c r="E214" s="73" t="s">
        <v>48</v>
      </c>
      <c r="F214" s="37">
        <f>SUM(F191:F213)</f>
        <v>1994600</v>
      </c>
      <c r="G214" s="37">
        <f>SUM(G191:G213)</f>
        <v>0</v>
      </c>
      <c r="H214" s="37">
        <f>SUM(H191:H213)</f>
        <v>0</v>
      </c>
      <c r="I214" s="152">
        <f>SUM(I191:I213)</f>
        <v>1438386.77</v>
      </c>
      <c r="J214" s="114">
        <f t="shared" si="4"/>
        <v>72.11</v>
      </c>
      <c r="K214" s="14"/>
      <c r="L214" s="14"/>
    </row>
    <row r="215" spans="2:12" ht="12.75" hidden="1">
      <c r="B215" s="29"/>
      <c r="C215" s="22"/>
      <c r="D215" s="81"/>
      <c r="E215" s="93"/>
      <c r="F215" s="94"/>
      <c r="G215" s="94"/>
      <c r="H215" s="75"/>
      <c r="I215" s="118"/>
      <c r="J215" s="113" t="e">
        <f aca="true" t="shared" si="5" ref="J215:J227">I215/F215*100</f>
        <v>#DIV/0!</v>
      </c>
      <c r="K215" s="14"/>
      <c r="L215" s="14"/>
    </row>
    <row r="216" spans="2:12" ht="12.75" hidden="1">
      <c r="B216" s="29"/>
      <c r="C216" s="22"/>
      <c r="D216" s="27"/>
      <c r="E216" s="30"/>
      <c r="F216" s="24"/>
      <c r="G216" s="24"/>
      <c r="H216" s="28"/>
      <c r="I216" s="119"/>
      <c r="J216" s="113" t="e">
        <f t="shared" si="5"/>
        <v>#DIV/0!</v>
      </c>
      <c r="K216" s="14"/>
      <c r="L216" s="14"/>
    </row>
    <row r="217" spans="2:12" ht="12.75" hidden="1">
      <c r="B217" s="29"/>
      <c r="C217" s="22"/>
      <c r="D217" s="22"/>
      <c r="E217" s="30"/>
      <c r="F217" s="24"/>
      <c r="G217" s="24"/>
      <c r="H217" s="28"/>
      <c r="I217" s="119"/>
      <c r="J217" s="113" t="e">
        <f t="shared" si="5"/>
        <v>#DIV/0!</v>
      </c>
      <c r="K217" s="14"/>
      <c r="L217" s="14"/>
    </row>
    <row r="218" spans="2:12" ht="12.75" hidden="1">
      <c r="B218" s="29"/>
      <c r="C218" s="22"/>
      <c r="D218" s="27"/>
      <c r="E218" s="30"/>
      <c r="F218" s="24"/>
      <c r="G218" s="24"/>
      <c r="H218" s="28"/>
      <c r="I218" s="119"/>
      <c r="J218" s="113" t="e">
        <f t="shared" si="5"/>
        <v>#DIV/0!</v>
      </c>
      <c r="K218" s="14"/>
      <c r="L218" s="14"/>
    </row>
    <row r="219" spans="2:12" ht="12.75" hidden="1">
      <c r="B219" s="29"/>
      <c r="C219" s="22"/>
      <c r="D219" s="81"/>
      <c r="E219" s="82"/>
      <c r="F219" s="25"/>
      <c r="G219" s="25"/>
      <c r="H219" s="28"/>
      <c r="I219" s="119"/>
      <c r="J219" s="113" t="e">
        <f t="shared" si="5"/>
        <v>#DIV/0!</v>
      </c>
      <c r="K219" s="14"/>
      <c r="L219" s="14"/>
    </row>
    <row r="220" spans="2:12" ht="12.75" hidden="1">
      <c r="B220" s="29"/>
      <c r="C220" s="22"/>
      <c r="D220" s="81"/>
      <c r="E220" s="82"/>
      <c r="F220" s="25"/>
      <c r="G220" s="25"/>
      <c r="H220" s="28"/>
      <c r="I220" s="119"/>
      <c r="J220" s="113" t="e">
        <f t="shared" si="5"/>
        <v>#DIV/0!</v>
      </c>
      <c r="K220" s="14"/>
      <c r="L220" s="14"/>
    </row>
    <row r="221" spans="2:12" ht="12.75" hidden="1">
      <c r="B221" s="29"/>
      <c r="C221" s="22"/>
      <c r="D221" s="81"/>
      <c r="E221" s="82"/>
      <c r="F221" s="25"/>
      <c r="G221" s="25"/>
      <c r="H221" s="28"/>
      <c r="I221" s="119"/>
      <c r="J221" s="113" t="e">
        <f t="shared" si="5"/>
        <v>#DIV/0!</v>
      </c>
      <c r="K221" s="14"/>
      <c r="L221" s="14"/>
    </row>
    <row r="222" spans="2:12" ht="12.75" hidden="1">
      <c r="B222" s="29"/>
      <c r="C222" s="22"/>
      <c r="D222" s="22"/>
      <c r="E222" s="30"/>
      <c r="F222" s="24"/>
      <c r="G222" s="24"/>
      <c r="H222" s="28"/>
      <c r="I222" s="119"/>
      <c r="J222" s="113" t="e">
        <f t="shared" si="5"/>
        <v>#DIV/0!</v>
      </c>
      <c r="K222" s="14"/>
      <c r="L222" s="14"/>
    </row>
    <row r="223" spans="2:12" ht="12.75" hidden="1">
      <c r="B223" s="29"/>
      <c r="C223" s="22"/>
      <c r="D223" s="22"/>
      <c r="E223" s="30"/>
      <c r="F223" s="24"/>
      <c r="G223" s="24"/>
      <c r="H223" s="28"/>
      <c r="I223" s="119"/>
      <c r="J223" s="113" t="e">
        <f t="shared" si="5"/>
        <v>#DIV/0!</v>
      </c>
      <c r="K223" s="14"/>
      <c r="L223" s="14"/>
    </row>
    <row r="224" spans="2:12" ht="12.75" hidden="1">
      <c r="B224" s="29"/>
      <c r="C224" s="22"/>
      <c r="D224" s="81"/>
      <c r="E224" s="82"/>
      <c r="F224" s="25"/>
      <c r="G224" s="25"/>
      <c r="H224" s="28"/>
      <c r="I224" s="119"/>
      <c r="J224" s="113" t="e">
        <f t="shared" si="5"/>
        <v>#DIV/0!</v>
      </c>
      <c r="K224" s="14"/>
      <c r="L224" s="14"/>
    </row>
    <row r="225" spans="2:12" ht="12.75" hidden="1">
      <c r="B225" s="29"/>
      <c r="C225" s="22"/>
      <c r="D225" s="81"/>
      <c r="E225" s="82"/>
      <c r="F225" s="25"/>
      <c r="G225" s="25"/>
      <c r="H225" s="28"/>
      <c r="I225" s="119"/>
      <c r="J225" s="113" t="e">
        <f t="shared" si="5"/>
        <v>#DIV/0!</v>
      </c>
      <c r="K225" s="14"/>
      <c r="L225" s="14"/>
    </row>
    <row r="226" spans="2:12" ht="12.75" hidden="1">
      <c r="B226" s="29"/>
      <c r="C226" s="22"/>
      <c r="D226" s="81"/>
      <c r="E226" s="82"/>
      <c r="F226" s="25"/>
      <c r="G226" s="25"/>
      <c r="H226" s="28"/>
      <c r="I226" s="119"/>
      <c r="J226" s="113" t="e">
        <f t="shared" si="5"/>
        <v>#DIV/0!</v>
      </c>
      <c r="K226" s="14"/>
      <c r="L226" s="14"/>
    </row>
    <row r="227" spans="2:12" ht="12.75" hidden="1">
      <c r="B227" s="29"/>
      <c r="C227" s="22"/>
      <c r="D227" s="81"/>
      <c r="E227" s="82"/>
      <c r="F227" s="25"/>
      <c r="G227" s="25"/>
      <c r="H227" s="28"/>
      <c r="I227" s="119"/>
      <c r="J227" s="113" t="e">
        <f t="shared" si="5"/>
        <v>#DIV/0!</v>
      </c>
      <c r="K227" s="14"/>
      <c r="L227" s="14"/>
    </row>
    <row r="228" spans="2:12" ht="12.75" customHeight="1">
      <c r="B228" s="236"/>
      <c r="C228" s="237">
        <v>75616</v>
      </c>
      <c r="D228" s="245"/>
      <c r="E228" s="246" t="s">
        <v>49</v>
      </c>
      <c r="F228" s="233"/>
      <c r="G228" s="24"/>
      <c r="H228" s="28"/>
      <c r="I228" s="234"/>
      <c r="J228" s="235"/>
      <c r="K228" s="14"/>
      <c r="L228" s="14"/>
    </row>
    <row r="229" spans="2:12" ht="11.25" customHeight="1">
      <c r="B229" s="236"/>
      <c r="C229" s="237"/>
      <c r="D229" s="245"/>
      <c r="E229" s="246"/>
      <c r="F229" s="233"/>
      <c r="G229" s="24"/>
      <c r="H229" s="28"/>
      <c r="I229" s="234"/>
      <c r="J229" s="235"/>
      <c r="K229" s="14"/>
      <c r="L229" s="14"/>
    </row>
    <row r="230" spans="2:12" ht="12.75">
      <c r="B230" s="29"/>
      <c r="C230" s="22"/>
      <c r="D230" s="27" t="s">
        <v>42</v>
      </c>
      <c r="E230" s="30" t="s">
        <v>142</v>
      </c>
      <c r="F230" s="24">
        <v>1066600</v>
      </c>
      <c r="G230" s="24"/>
      <c r="H230" s="28"/>
      <c r="I230" s="119">
        <v>687836.33</v>
      </c>
      <c r="J230" s="113">
        <f aca="true" t="shared" si="6" ref="J230:J293">ROUNDDOWN((I230/F230*100),2)</f>
        <v>64.48</v>
      </c>
      <c r="K230" s="14"/>
      <c r="L230" s="14"/>
    </row>
    <row r="231" spans="2:12" ht="12.75">
      <c r="B231" s="29"/>
      <c r="C231" s="22"/>
      <c r="D231" s="27" t="s">
        <v>43</v>
      </c>
      <c r="E231" s="30" t="s">
        <v>143</v>
      </c>
      <c r="F231" s="24">
        <v>1482000</v>
      </c>
      <c r="G231" s="24"/>
      <c r="H231" s="28"/>
      <c r="I231" s="119">
        <v>1347498</v>
      </c>
      <c r="J231" s="113">
        <f t="shared" si="6"/>
        <v>90.92</v>
      </c>
      <c r="K231" s="14"/>
      <c r="L231" s="14"/>
    </row>
    <row r="232" spans="2:12" ht="12.75">
      <c r="B232" s="29"/>
      <c r="C232" s="22"/>
      <c r="D232" s="27" t="s">
        <v>44</v>
      </c>
      <c r="E232" s="30" t="s">
        <v>144</v>
      </c>
      <c r="F232" s="24">
        <v>3300</v>
      </c>
      <c r="G232" s="24"/>
      <c r="H232" s="28"/>
      <c r="I232" s="119">
        <v>2913.5</v>
      </c>
      <c r="J232" s="113">
        <f t="shared" si="6"/>
        <v>88.28</v>
      </c>
      <c r="K232" s="14"/>
      <c r="L232" s="14"/>
    </row>
    <row r="233" spans="2:12" ht="12.75" hidden="1">
      <c r="B233" s="29"/>
      <c r="C233" s="22"/>
      <c r="D233" s="22"/>
      <c r="E233" s="30"/>
      <c r="F233" s="24"/>
      <c r="G233" s="24"/>
      <c r="H233" s="28"/>
      <c r="I233" s="119"/>
      <c r="J233" s="113" t="e">
        <f t="shared" si="6"/>
        <v>#DIV/0!</v>
      </c>
      <c r="K233" s="14"/>
      <c r="L233" s="14"/>
    </row>
    <row r="234" spans="2:12" ht="12.75">
      <c r="B234" s="29"/>
      <c r="C234" s="22"/>
      <c r="D234" s="27" t="s">
        <v>45</v>
      </c>
      <c r="E234" s="30" t="s">
        <v>145</v>
      </c>
      <c r="F234" s="24">
        <v>41200</v>
      </c>
      <c r="G234" s="24"/>
      <c r="H234" s="28"/>
      <c r="I234" s="119">
        <v>36504</v>
      </c>
      <c r="J234" s="113">
        <f t="shared" si="6"/>
        <v>88.6</v>
      </c>
      <c r="K234" s="14"/>
      <c r="L234" s="14"/>
    </row>
    <row r="235" spans="2:12" ht="12.75">
      <c r="B235" s="29"/>
      <c r="C235" s="22"/>
      <c r="D235" s="27" t="s">
        <v>50</v>
      </c>
      <c r="E235" s="30" t="s">
        <v>147</v>
      </c>
      <c r="F235" s="24">
        <v>4900.58</v>
      </c>
      <c r="G235" s="24"/>
      <c r="H235" s="28"/>
      <c r="I235" s="119">
        <v>7723</v>
      </c>
      <c r="J235" s="113">
        <f t="shared" si="6"/>
        <v>157.59</v>
      </c>
      <c r="K235" s="14"/>
      <c r="L235" s="14"/>
    </row>
    <row r="236" spans="2:12" ht="12.75">
      <c r="B236" s="29"/>
      <c r="C236" s="22"/>
      <c r="D236" s="27" t="s">
        <v>51</v>
      </c>
      <c r="E236" s="30" t="s">
        <v>148</v>
      </c>
      <c r="F236" s="24">
        <v>2400</v>
      </c>
      <c r="G236" s="24"/>
      <c r="H236" s="28"/>
      <c r="I236" s="119">
        <v>462</v>
      </c>
      <c r="J236" s="113">
        <f t="shared" si="6"/>
        <v>19.25</v>
      </c>
      <c r="K236" s="14"/>
      <c r="L236" s="14"/>
    </row>
    <row r="237" spans="2:12" ht="12.75" hidden="1">
      <c r="B237" s="29"/>
      <c r="C237" s="22"/>
      <c r="D237" s="27"/>
      <c r="E237" s="30"/>
      <c r="F237" s="24"/>
      <c r="G237" s="24"/>
      <c r="H237" s="28"/>
      <c r="I237" s="119">
        <v>0</v>
      </c>
      <c r="J237" s="113" t="e">
        <f t="shared" si="6"/>
        <v>#DIV/0!</v>
      </c>
      <c r="K237" s="14"/>
      <c r="L237" s="14"/>
    </row>
    <row r="238" spans="2:12" ht="12.75">
      <c r="B238" s="29"/>
      <c r="C238" s="22"/>
      <c r="D238" s="27" t="s">
        <v>46</v>
      </c>
      <c r="E238" s="30" t="s">
        <v>146</v>
      </c>
      <c r="F238" s="24">
        <v>120000</v>
      </c>
      <c r="G238" s="24"/>
      <c r="H238" s="28"/>
      <c r="I238" s="119">
        <v>156298.08</v>
      </c>
      <c r="J238" s="113">
        <f t="shared" si="6"/>
        <v>130.24</v>
      </c>
      <c r="K238" s="14"/>
      <c r="L238" s="14"/>
    </row>
    <row r="239" spans="2:12" ht="12.75" hidden="1">
      <c r="B239" s="29"/>
      <c r="C239" s="22"/>
      <c r="D239" s="27"/>
      <c r="E239" s="30"/>
      <c r="F239" s="24"/>
      <c r="G239" s="24"/>
      <c r="H239" s="28"/>
      <c r="I239" s="119">
        <v>0</v>
      </c>
      <c r="J239" s="113" t="e">
        <f t="shared" si="6"/>
        <v>#DIV/0!</v>
      </c>
      <c r="K239" s="14"/>
      <c r="L239" s="14"/>
    </row>
    <row r="240" spans="2:12" ht="13.5" thickBot="1">
      <c r="B240" s="29"/>
      <c r="C240" s="22"/>
      <c r="D240" s="27" t="s">
        <v>47</v>
      </c>
      <c r="E240" s="33" t="s">
        <v>131</v>
      </c>
      <c r="F240" s="32">
        <v>16200</v>
      </c>
      <c r="G240" s="32"/>
      <c r="H240" s="34"/>
      <c r="I240" s="175">
        <v>16880.4</v>
      </c>
      <c r="J240" s="113">
        <f t="shared" si="6"/>
        <v>104.2</v>
      </c>
      <c r="K240" s="14"/>
      <c r="L240" s="14"/>
    </row>
    <row r="241" spans="2:12" ht="13.5" thickBot="1">
      <c r="B241" s="29"/>
      <c r="C241" s="22"/>
      <c r="D241" s="35"/>
      <c r="E241" s="73" t="s">
        <v>52</v>
      </c>
      <c r="F241" s="37">
        <f>SUM(F230:F240)</f>
        <v>2736600.58</v>
      </c>
      <c r="G241" s="37">
        <f>SUM(G230:G240)</f>
        <v>0</v>
      </c>
      <c r="H241" s="37">
        <f>SUM(H230:H240)</f>
        <v>0</v>
      </c>
      <c r="I241" s="152">
        <f>SUM(I230:I240)</f>
        <v>2256115.31</v>
      </c>
      <c r="J241" s="114">
        <f t="shared" si="6"/>
        <v>82.44</v>
      </c>
      <c r="K241" s="14"/>
      <c r="L241" s="14"/>
    </row>
    <row r="242" spans="2:12" ht="12.75">
      <c r="B242" s="29"/>
      <c r="C242" s="22">
        <v>75618</v>
      </c>
      <c r="D242" s="27"/>
      <c r="E242" s="51" t="s">
        <v>53</v>
      </c>
      <c r="F242" s="53"/>
      <c r="G242" s="53"/>
      <c r="H242" s="75"/>
      <c r="I242" s="118"/>
      <c r="J242" s="113"/>
      <c r="K242" s="14"/>
      <c r="L242" s="14"/>
    </row>
    <row r="243" spans="2:12" ht="12.75">
      <c r="B243" s="29"/>
      <c r="C243" s="22"/>
      <c r="D243" s="27" t="s">
        <v>227</v>
      </c>
      <c r="E243" s="26" t="s">
        <v>228</v>
      </c>
      <c r="F243" s="53">
        <v>4605.96</v>
      </c>
      <c r="G243" s="53"/>
      <c r="H243" s="75"/>
      <c r="I243" s="118">
        <v>4605.96</v>
      </c>
      <c r="J243" s="113">
        <f t="shared" si="6"/>
        <v>100</v>
      </c>
      <c r="K243" s="14"/>
      <c r="L243" s="14"/>
    </row>
    <row r="244" spans="2:12" ht="12.75">
      <c r="B244" s="29"/>
      <c r="C244" s="22"/>
      <c r="D244" s="27" t="s">
        <v>54</v>
      </c>
      <c r="E244" s="26" t="s">
        <v>55</v>
      </c>
      <c r="F244" s="56">
        <v>12900</v>
      </c>
      <c r="G244" s="56"/>
      <c r="H244" s="28"/>
      <c r="I244" s="119">
        <v>16195.43</v>
      </c>
      <c r="J244" s="113">
        <f t="shared" si="6"/>
        <v>125.54</v>
      </c>
      <c r="K244" s="14"/>
      <c r="L244" s="14"/>
    </row>
    <row r="245" spans="2:12" ht="12.75">
      <c r="B245" s="29"/>
      <c r="C245" s="22"/>
      <c r="D245" s="27" t="s">
        <v>56</v>
      </c>
      <c r="E245" s="26" t="s">
        <v>57</v>
      </c>
      <c r="F245" s="56">
        <v>1000</v>
      </c>
      <c r="G245" s="56"/>
      <c r="H245" s="28"/>
      <c r="I245" s="119">
        <v>0</v>
      </c>
      <c r="J245" s="113">
        <f t="shared" si="6"/>
        <v>0</v>
      </c>
      <c r="K245" s="14"/>
      <c r="L245" s="14"/>
    </row>
    <row r="246" spans="2:12" ht="12.75">
      <c r="B246" s="29"/>
      <c r="C246" s="22"/>
      <c r="D246" s="27" t="s">
        <v>58</v>
      </c>
      <c r="E246" s="26" t="s">
        <v>59</v>
      </c>
      <c r="F246" s="56">
        <v>47251.9</v>
      </c>
      <c r="G246" s="56"/>
      <c r="H246" s="28"/>
      <c r="I246" s="119">
        <v>47251.9</v>
      </c>
      <c r="J246" s="113">
        <f t="shared" si="6"/>
        <v>100</v>
      </c>
      <c r="K246" s="14"/>
      <c r="L246" s="14"/>
    </row>
    <row r="247" spans="2:12" ht="13.5" thickBot="1">
      <c r="B247" s="29"/>
      <c r="C247" s="22"/>
      <c r="D247" s="27" t="s">
        <v>47</v>
      </c>
      <c r="E247" s="57" t="s">
        <v>131</v>
      </c>
      <c r="F247" s="58">
        <v>100.33</v>
      </c>
      <c r="G247" s="58"/>
      <c r="H247" s="34"/>
      <c r="I247" s="175">
        <v>0</v>
      </c>
      <c r="J247" s="113">
        <f t="shared" si="6"/>
        <v>0</v>
      </c>
      <c r="K247" s="14"/>
      <c r="L247" s="14"/>
    </row>
    <row r="248" spans="2:12" ht="13.5" thickBot="1">
      <c r="B248" s="29"/>
      <c r="C248" s="22"/>
      <c r="D248" s="35"/>
      <c r="E248" s="73" t="s">
        <v>60</v>
      </c>
      <c r="F248" s="79">
        <f>SUM(F243:F247)</f>
        <v>65858.19</v>
      </c>
      <c r="G248" s="79">
        <f>SUM(G243:G247)</f>
        <v>0</v>
      </c>
      <c r="H248" s="79">
        <f>SUM(H243:H247)</f>
        <v>0</v>
      </c>
      <c r="I248" s="219">
        <f>SUM(I243:I247)</f>
        <v>68053.29000000001</v>
      </c>
      <c r="J248" s="114">
        <f t="shared" si="6"/>
        <v>103.33</v>
      </c>
      <c r="K248" s="14"/>
      <c r="L248" s="14"/>
    </row>
    <row r="249" spans="2:12" ht="12.75">
      <c r="B249" s="29"/>
      <c r="C249" s="22">
        <v>75621</v>
      </c>
      <c r="D249" s="27"/>
      <c r="E249" s="51" t="s">
        <v>61</v>
      </c>
      <c r="F249" s="52"/>
      <c r="G249" s="52"/>
      <c r="H249" s="75"/>
      <c r="I249" s="220"/>
      <c r="J249" s="113"/>
      <c r="K249" s="14"/>
      <c r="L249" s="14"/>
    </row>
    <row r="250" spans="2:12" ht="12.75" hidden="1">
      <c r="B250" s="29"/>
      <c r="C250" s="22">
        <v>75621</v>
      </c>
      <c r="D250" s="27"/>
      <c r="E250" s="23"/>
      <c r="F250" s="56"/>
      <c r="G250" s="56"/>
      <c r="H250" s="24"/>
      <c r="I250" s="201"/>
      <c r="J250" s="113" t="e">
        <f t="shared" si="6"/>
        <v>#DIV/0!</v>
      </c>
      <c r="K250" s="14"/>
      <c r="L250" s="14"/>
    </row>
    <row r="251" spans="2:12" ht="12.75" hidden="1">
      <c r="B251" s="29"/>
      <c r="C251" s="22"/>
      <c r="D251" s="27"/>
      <c r="E251" s="23"/>
      <c r="F251" s="56"/>
      <c r="G251" s="56"/>
      <c r="H251" s="24"/>
      <c r="I251" s="201"/>
      <c r="J251" s="113" t="e">
        <f t="shared" si="6"/>
        <v>#DIV/0!</v>
      </c>
      <c r="K251" s="14"/>
      <c r="L251" s="14"/>
    </row>
    <row r="252" spans="2:12" ht="12.75" hidden="1">
      <c r="B252" s="29"/>
      <c r="C252" s="22"/>
      <c r="D252" s="27"/>
      <c r="E252" s="23"/>
      <c r="F252" s="72"/>
      <c r="G252" s="72"/>
      <c r="H252" s="28"/>
      <c r="I252" s="201"/>
      <c r="J252" s="113" t="e">
        <f t="shared" si="6"/>
        <v>#DIV/0!</v>
      </c>
      <c r="K252" s="14"/>
      <c r="L252" s="14"/>
    </row>
    <row r="253" spans="2:12" ht="12.75" hidden="1">
      <c r="B253" s="29"/>
      <c r="C253" s="22"/>
      <c r="D253" s="27"/>
      <c r="E253" s="26"/>
      <c r="F253" s="72"/>
      <c r="G253" s="72"/>
      <c r="H253" s="28"/>
      <c r="I253" s="201"/>
      <c r="J253" s="113" t="e">
        <f t="shared" si="6"/>
        <v>#DIV/0!</v>
      </c>
      <c r="K253" s="14"/>
      <c r="L253" s="14"/>
    </row>
    <row r="254" spans="2:12" ht="12.75">
      <c r="B254" s="29"/>
      <c r="C254" s="22"/>
      <c r="D254" s="27" t="s">
        <v>62</v>
      </c>
      <c r="E254" s="26" t="s">
        <v>149</v>
      </c>
      <c r="F254" s="56">
        <v>2413524</v>
      </c>
      <c r="G254" s="56"/>
      <c r="H254" s="24"/>
      <c r="I254" s="119">
        <v>2612476</v>
      </c>
      <c r="J254" s="113">
        <f t="shared" si="6"/>
        <v>108.24</v>
      </c>
      <c r="K254" s="14"/>
      <c r="L254" s="14"/>
    </row>
    <row r="255" spans="2:12" ht="13.5" thickBot="1">
      <c r="B255" s="29"/>
      <c r="C255" s="22"/>
      <c r="D255" s="27" t="s">
        <v>63</v>
      </c>
      <c r="E255" s="57" t="s">
        <v>150</v>
      </c>
      <c r="F255" s="58">
        <v>9000</v>
      </c>
      <c r="G255" s="58"/>
      <c r="H255" s="32"/>
      <c r="I255" s="175">
        <v>7577.64</v>
      </c>
      <c r="J255" s="113">
        <f t="shared" si="6"/>
        <v>84.19</v>
      </c>
      <c r="K255" s="14"/>
      <c r="L255" s="14"/>
    </row>
    <row r="256" spans="2:12" ht="13.5" thickBot="1">
      <c r="B256" s="29"/>
      <c r="C256" s="22"/>
      <c r="D256" s="35"/>
      <c r="E256" s="73" t="s">
        <v>64</v>
      </c>
      <c r="F256" s="37">
        <f>SUM(F254+F255)</f>
        <v>2422524</v>
      </c>
      <c r="G256" s="37">
        <f>SUM(G254+G255)</f>
        <v>0</v>
      </c>
      <c r="H256" s="37">
        <f>SUM(H254+H255)</f>
        <v>0</v>
      </c>
      <c r="I256" s="152">
        <f>SUM(I254+I255)</f>
        <v>2620053.64</v>
      </c>
      <c r="J256" s="113">
        <f t="shared" si="6"/>
        <v>108.15</v>
      </c>
      <c r="K256" s="14"/>
      <c r="L256" s="14"/>
    </row>
    <row r="257" spans="2:12" ht="13.5" thickBot="1">
      <c r="B257" s="86"/>
      <c r="C257" s="78"/>
      <c r="D257" s="95"/>
      <c r="E257" s="73" t="s">
        <v>65</v>
      </c>
      <c r="F257" s="79">
        <f>SUM(F214+F241+F248+F256+F188)</f>
        <v>7220182.7700000005</v>
      </c>
      <c r="G257" s="79">
        <f>SUM(G214+G241+G248+G256+G188)</f>
        <v>0</v>
      </c>
      <c r="H257" s="79">
        <f>SUM(H214+H241+H248+H256+H188)</f>
        <v>0</v>
      </c>
      <c r="I257" s="219">
        <f>SUM(I214+I241+I248+I256+I188)</f>
        <v>6383399.01</v>
      </c>
      <c r="J257" s="114">
        <f t="shared" si="6"/>
        <v>88.41</v>
      </c>
      <c r="K257" s="14"/>
      <c r="L257" s="14"/>
    </row>
    <row r="258" spans="2:12" ht="12.75">
      <c r="B258" s="80">
        <v>758</v>
      </c>
      <c r="C258" s="87"/>
      <c r="D258" s="74"/>
      <c r="E258" s="51" t="s">
        <v>66</v>
      </c>
      <c r="F258" s="53"/>
      <c r="G258" s="53"/>
      <c r="H258" s="53"/>
      <c r="I258" s="220"/>
      <c r="J258" s="113"/>
      <c r="K258" s="14"/>
      <c r="L258" s="14"/>
    </row>
    <row r="259" spans="2:12" ht="12.75" hidden="1">
      <c r="B259" s="29"/>
      <c r="C259" s="22"/>
      <c r="D259" s="27"/>
      <c r="E259" s="23"/>
      <c r="F259" s="24"/>
      <c r="G259" s="24"/>
      <c r="H259" s="24"/>
      <c r="I259" s="201"/>
      <c r="J259" s="113" t="e">
        <f t="shared" si="6"/>
        <v>#DIV/0!</v>
      </c>
      <c r="K259" s="14"/>
      <c r="L259" s="14"/>
    </row>
    <row r="260" spans="2:12" ht="12.75" hidden="1">
      <c r="B260" s="29"/>
      <c r="C260" s="22"/>
      <c r="D260" s="27"/>
      <c r="E260" s="26"/>
      <c r="F260" s="24"/>
      <c r="G260" s="24"/>
      <c r="H260" s="24"/>
      <c r="I260" s="201"/>
      <c r="J260" s="113" t="e">
        <f t="shared" si="6"/>
        <v>#DIV/0!</v>
      </c>
      <c r="K260" s="14"/>
      <c r="L260" s="14"/>
    </row>
    <row r="261" spans="2:12" ht="12.75" hidden="1">
      <c r="B261" s="29"/>
      <c r="C261" s="22"/>
      <c r="D261" s="27"/>
      <c r="E261" s="26"/>
      <c r="F261" s="24"/>
      <c r="G261" s="24"/>
      <c r="H261" s="24"/>
      <c r="I261" s="201"/>
      <c r="J261" s="113" t="e">
        <f t="shared" si="6"/>
        <v>#DIV/0!</v>
      </c>
      <c r="K261" s="14"/>
      <c r="L261" s="14"/>
    </row>
    <row r="262" spans="2:12" ht="12.75" hidden="1">
      <c r="B262" s="29"/>
      <c r="C262" s="22"/>
      <c r="D262" s="27"/>
      <c r="E262" s="26"/>
      <c r="F262" s="24"/>
      <c r="G262" s="24"/>
      <c r="H262" s="24"/>
      <c r="I262" s="201"/>
      <c r="J262" s="113" t="e">
        <f t="shared" si="6"/>
        <v>#DIV/0!</v>
      </c>
      <c r="K262" s="14"/>
      <c r="L262" s="14"/>
    </row>
    <row r="263" spans="2:12" ht="12.75" hidden="1">
      <c r="B263" s="29"/>
      <c r="C263" s="22"/>
      <c r="D263" s="27"/>
      <c r="E263" s="30"/>
      <c r="F263" s="24"/>
      <c r="G263" s="24"/>
      <c r="H263" s="24"/>
      <c r="I263" s="201"/>
      <c r="J263" s="113" t="e">
        <f t="shared" si="6"/>
        <v>#DIV/0!</v>
      </c>
      <c r="K263" s="14"/>
      <c r="L263" s="14"/>
    </row>
    <row r="264" spans="2:12" ht="12.75" hidden="1">
      <c r="B264" s="29"/>
      <c r="C264" s="22"/>
      <c r="D264" s="27"/>
      <c r="E264" s="23"/>
      <c r="F264" s="28"/>
      <c r="G264" s="28"/>
      <c r="H264" s="24"/>
      <c r="I264" s="201"/>
      <c r="J264" s="113" t="e">
        <f t="shared" si="6"/>
        <v>#DIV/0!</v>
      </c>
      <c r="K264" s="14"/>
      <c r="L264" s="14"/>
    </row>
    <row r="265" spans="2:12" ht="12.75">
      <c r="B265" s="29"/>
      <c r="C265" s="22">
        <v>75801</v>
      </c>
      <c r="D265" s="22"/>
      <c r="E265" s="23" t="s">
        <v>67</v>
      </c>
      <c r="F265" s="24"/>
      <c r="G265" s="24"/>
      <c r="H265" s="24"/>
      <c r="I265" s="201"/>
      <c r="J265" s="113"/>
      <c r="K265" s="14"/>
      <c r="L265" s="14"/>
    </row>
    <row r="266" spans="2:12" ht="13.5" thickBot="1">
      <c r="B266" s="91"/>
      <c r="C266" s="22"/>
      <c r="D266" s="22">
        <v>2920</v>
      </c>
      <c r="E266" s="33" t="s">
        <v>151</v>
      </c>
      <c r="F266" s="32">
        <v>4811841</v>
      </c>
      <c r="G266" s="32"/>
      <c r="H266" s="32"/>
      <c r="I266" s="175">
        <v>4811841</v>
      </c>
      <c r="J266" s="113">
        <f t="shared" si="6"/>
        <v>100</v>
      </c>
      <c r="K266" s="14"/>
      <c r="L266" s="14"/>
    </row>
    <row r="267" spans="2:12" ht="13.5" thickBot="1">
      <c r="B267" s="29"/>
      <c r="C267" s="22"/>
      <c r="D267" s="88"/>
      <c r="E267" s="36" t="s">
        <v>68</v>
      </c>
      <c r="F267" s="37">
        <f>SUM(F266)</f>
        <v>4811841</v>
      </c>
      <c r="G267" s="37">
        <f>SUM(G266)</f>
        <v>0</v>
      </c>
      <c r="H267" s="37">
        <f>SUM(H266)</f>
        <v>0</v>
      </c>
      <c r="I267" s="152">
        <f>SUM(I266)</f>
        <v>4811841</v>
      </c>
      <c r="J267" s="114">
        <f t="shared" si="6"/>
        <v>100</v>
      </c>
      <c r="K267" s="14"/>
      <c r="L267" s="14"/>
    </row>
    <row r="268" spans="2:12" ht="12.75" hidden="1">
      <c r="B268" s="29"/>
      <c r="C268" s="22"/>
      <c r="D268" s="22"/>
      <c r="E268" s="83"/>
      <c r="F268" s="75"/>
      <c r="G268" s="75"/>
      <c r="H268" s="53"/>
      <c r="I268" s="220"/>
      <c r="J268" s="113" t="e">
        <f t="shared" si="6"/>
        <v>#DIV/0!</v>
      </c>
      <c r="K268" s="14"/>
      <c r="L268" s="14"/>
    </row>
    <row r="269" spans="2:12" ht="12.75" hidden="1">
      <c r="B269" s="29"/>
      <c r="C269" s="22"/>
      <c r="D269" s="22"/>
      <c r="E269" s="30"/>
      <c r="F269" s="24"/>
      <c r="G269" s="24"/>
      <c r="H269" s="24"/>
      <c r="I269" s="201"/>
      <c r="J269" s="113" t="e">
        <f t="shared" si="6"/>
        <v>#DIV/0!</v>
      </c>
      <c r="K269" s="14"/>
      <c r="L269" s="14"/>
    </row>
    <row r="270" spans="2:12" ht="12.75" hidden="1">
      <c r="B270" s="29"/>
      <c r="C270" s="22"/>
      <c r="D270" s="22"/>
      <c r="E270" s="31"/>
      <c r="F270" s="28"/>
      <c r="G270" s="28"/>
      <c r="H270" s="24"/>
      <c r="I270" s="201"/>
      <c r="J270" s="113" t="e">
        <f t="shared" si="6"/>
        <v>#DIV/0!</v>
      </c>
      <c r="K270" s="14"/>
      <c r="L270" s="14"/>
    </row>
    <row r="271" spans="2:12" ht="12.75" hidden="1">
      <c r="B271" s="29"/>
      <c r="C271" s="22"/>
      <c r="D271" s="22"/>
      <c r="E271" s="23"/>
      <c r="F271" s="24"/>
      <c r="G271" s="24"/>
      <c r="H271" s="24"/>
      <c r="I271" s="201"/>
      <c r="J271" s="113" t="e">
        <f t="shared" si="6"/>
        <v>#DIV/0!</v>
      </c>
      <c r="K271" s="14"/>
      <c r="L271" s="14"/>
    </row>
    <row r="272" spans="2:12" ht="12.75" hidden="1">
      <c r="B272" s="29"/>
      <c r="C272" s="22"/>
      <c r="D272" s="22"/>
      <c r="E272" s="30"/>
      <c r="F272" s="24"/>
      <c r="G272" s="24"/>
      <c r="H272" s="24"/>
      <c r="I272" s="201"/>
      <c r="J272" s="113" t="e">
        <f t="shared" si="6"/>
        <v>#DIV/0!</v>
      </c>
      <c r="K272" s="14"/>
      <c r="L272" s="14"/>
    </row>
    <row r="273" spans="2:12" ht="12.75" hidden="1">
      <c r="B273" s="29"/>
      <c r="C273" s="22"/>
      <c r="D273" s="22"/>
      <c r="E273" s="31"/>
      <c r="F273" s="28"/>
      <c r="G273" s="28"/>
      <c r="H273" s="24"/>
      <c r="I273" s="201"/>
      <c r="J273" s="113" t="e">
        <f t="shared" si="6"/>
        <v>#DIV/0!</v>
      </c>
      <c r="K273" s="14"/>
      <c r="L273" s="14"/>
    </row>
    <row r="274" spans="2:12" ht="12.75" hidden="1">
      <c r="B274" s="29"/>
      <c r="C274" s="22"/>
      <c r="D274" s="22"/>
      <c r="E274" s="31"/>
      <c r="F274" s="28"/>
      <c r="G274" s="28"/>
      <c r="H274" s="24"/>
      <c r="I274" s="201"/>
      <c r="J274" s="113" t="e">
        <f t="shared" si="6"/>
        <v>#DIV/0!</v>
      </c>
      <c r="K274" s="14"/>
      <c r="L274" s="14"/>
    </row>
    <row r="275" spans="2:12" ht="12.75" hidden="1">
      <c r="B275" s="29"/>
      <c r="C275" s="22"/>
      <c r="D275" s="22"/>
      <c r="E275" s="30"/>
      <c r="F275" s="28"/>
      <c r="G275" s="28"/>
      <c r="H275" s="24"/>
      <c r="I275" s="119"/>
      <c r="J275" s="113" t="e">
        <f t="shared" si="6"/>
        <v>#DIV/0!</v>
      </c>
      <c r="K275" s="14"/>
      <c r="L275" s="14"/>
    </row>
    <row r="276" spans="2:12" ht="12.75" hidden="1">
      <c r="B276" s="29"/>
      <c r="C276" s="22"/>
      <c r="D276" s="22"/>
      <c r="E276" s="31"/>
      <c r="F276" s="28"/>
      <c r="G276" s="28"/>
      <c r="H276" s="24"/>
      <c r="I276" s="119"/>
      <c r="J276" s="113" t="e">
        <f t="shared" si="6"/>
        <v>#DIV/0!</v>
      </c>
      <c r="K276" s="14"/>
      <c r="L276" s="14"/>
    </row>
    <row r="277" spans="2:12" ht="12.75" hidden="1">
      <c r="B277" s="29"/>
      <c r="C277" s="22"/>
      <c r="D277" s="22"/>
      <c r="E277" s="31"/>
      <c r="F277" s="28"/>
      <c r="G277" s="28"/>
      <c r="H277" s="24"/>
      <c r="I277" s="119"/>
      <c r="J277" s="113" t="e">
        <f t="shared" si="6"/>
        <v>#DIV/0!</v>
      </c>
      <c r="K277" s="14"/>
      <c r="L277" s="14"/>
    </row>
    <row r="278" spans="2:12" ht="12.75" hidden="1">
      <c r="B278" s="29"/>
      <c r="C278" s="22"/>
      <c r="D278" s="22"/>
      <c r="E278" s="31"/>
      <c r="F278" s="28"/>
      <c r="G278" s="28"/>
      <c r="H278" s="24"/>
      <c r="I278" s="119"/>
      <c r="J278" s="113" t="e">
        <f t="shared" si="6"/>
        <v>#DIV/0!</v>
      </c>
      <c r="K278" s="14"/>
      <c r="L278" s="14"/>
    </row>
    <row r="279" spans="2:12" ht="12.75">
      <c r="B279" s="29"/>
      <c r="C279" s="22">
        <v>75802</v>
      </c>
      <c r="D279" s="22"/>
      <c r="E279" s="23" t="s">
        <v>229</v>
      </c>
      <c r="F279" s="24"/>
      <c r="G279" s="24"/>
      <c r="H279" s="24"/>
      <c r="I279" s="201"/>
      <c r="J279" s="113"/>
      <c r="K279" s="14"/>
      <c r="L279" s="14"/>
    </row>
    <row r="280" spans="2:12" ht="12.75">
      <c r="B280" s="29"/>
      <c r="C280" s="22"/>
      <c r="D280" s="22">
        <v>2750</v>
      </c>
      <c r="E280" s="33" t="s">
        <v>230</v>
      </c>
      <c r="F280" s="32">
        <v>425921</v>
      </c>
      <c r="G280" s="32"/>
      <c r="H280" s="32"/>
      <c r="I280" s="175">
        <v>471873</v>
      </c>
      <c r="J280" s="113">
        <f t="shared" si="6"/>
        <v>110.78</v>
      </c>
      <c r="K280" s="14"/>
      <c r="L280" s="14"/>
    </row>
    <row r="281" spans="2:12" ht="34.5" thickBot="1">
      <c r="B281" s="29"/>
      <c r="C281" s="22"/>
      <c r="D281" s="22">
        <v>6280</v>
      </c>
      <c r="E281" s="181" t="s">
        <v>247</v>
      </c>
      <c r="F281" s="32">
        <v>0</v>
      </c>
      <c r="G281" s="32"/>
      <c r="H281" s="32"/>
      <c r="I281" s="175">
        <v>3625353</v>
      </c>
      <c r="J281" s="113">
        <v>0</v>
      </c>
      <c r="K281" s="14"/>
      <c r="L281" s="14"/>
    </row>
    <row r="282" spans="2:12" ht="13.5" thickBot="1">
      <c r="B282" s="29"/>
      <c r="C282" s="22"/>
      <c r="D282" s="88"/>
      <c r="E282" s="36" t="s">
        <v>68</v>
      </c>
      <c r="F282" s="37">
        <f>SUM(F280:F281)</f>
        <v>425921</v>
      </c>
      <c r="G282" s="37">
        <f>SUM(G280:G281)</f>
        <v>0</v>
      </c>
      <c r="H282" s="37">
        <f>SUM(H280:H281)</f>
        <v>0</v>
      </c>
      <c r="I282" s="152">
        <f>SUM(I280:I281)</f>
        <v>4097226</v>
      </c>
      <c r="J282" s="113">
        <f t="shared" si="6"/>
        <v>961.96</v>
      </c>
      <c r="K282" s="14"/>
      <c r="L282" s="14"/>
    </row>
    <row r="283" spans="2:12" ht="12.75">
      <c r="B283" s="29"/>
      <c r="C283" s="22">
        <v>75807</v>
      </c>
      <c r="D283" s="22"/>
      <c r="E283" s="23" t="s">
        <v>69</v>
      </c>
      <c r="F283" s="24"/>
      <c r="G283" s="24"/>
      <c r="H283" s="24"/>
      <c r="I283" s="119"/>
      <c r="J283" s="113"/>
      <c r="K283" s="14"/>
      <c r="L283" s="14"/>
    </row>
    <row r="284" spans="2:12" ht="13.5" thickBot="1">
      <c r="B284" s="29"/>
      <c r="C284" s="22"/>
      <c r="D284" s="85">
        <v>2920</v>
      </c>
      <c r="E284" s="33" t="s">
        <v>151</v>
      </c>
      <c r="F284" s="32">
        <v>5814618</v>
      </c>
      <c r="G284" s="32"/>
      <c r="H284" s="32"/>
      <c r="I284" s="175">
        <v>5814618</v>
      </c>
      <c r="J284" s="113">
        <f t="shared" si="6"/>
        <v>100</v>
      </c>
      <c r="K284" s="14"/>
      <c r="L284" s="14"/>
    </row>
    <row r="285" spans="2:12" ht="13.5" thickBot="1">
      <c r="B285" s="29"/>
      <c r="C285" s="22"/>
      <c r="D285" s="88"/>
      <c r="E285" s="130" t="s">
        <v>70</v>
      </c>
      <c r="F285" s="161">
        <f>SUM(F284)</f>
        <v>5814618</v>
      </c>
      <c r="G285" s="161">
        <f>SUM(G284)</f>
        <v>0</v>
      </c>
      <c r="H285" s="161">
        <f>SUM(H284)</f>
        <v>0</v>
      </c>
      <c r="I285" s="213">
        <f>SUM(I284)</f>
        <v>5814618</v>
      </c>
      <c r="J285" s="113">
        <f t="shared" si="6"/>
        <v>100</v>
      </c>
      <c r="K285" s="14"/>
      <c r="L285" s="14"/>
    </row>
    <row r="286" spans="2:12" ht="12.75">
      <c r="B286" s="29"/>
      <c r="C286" s="22">
        <v>75814</v>
      </c>
      <c r="D286" s="88"/>
      <c r="E286" s="51" t="s">
        <v>231</v>
      </c>
      <c r="F286" s="53"/>
      <c r="G286" s="53"/>
      <c r="H286" s="53"/>
      <c r="I286" s="118"/>
      <c r="J286" s="113"/>
      <c r="K286" s="14"/>
      <c r="L286" s="14"/>
    </row>
    <row r="287" spans="2:12" ht="13.5" thickBot="1">
      <c r="B287" s="29"/>
      <c r="C287" s="22"/>
      <c r="D287" s="88">
        <v>2030</v>
      </c>
      <c r="E287" s="33" t="s">
        <v>232</v>
      </c>
      <c r="F287" s="32">
        <v>77944.61</v>
      </c>
      <c r="G287" s="32"/>
      <c r="H287" s="32"/>
      <c r="I287" s="175">
        <v>77944.61</v>
      </c>
      <c r="J287" s="113">
        <f t="shared" si="6"/>
        <v>100</v>
      </c>
      <c r="K287" s="14"/>
      <c r="L287" s="14"/>
    </row>
    <row r="288" spans="2:12" ht="13.5" thickBot="1">
      <c r="B288" s="29"/>
      <c r="C288" s="22"/>
      <c r="D288" s="88"/>
      <c r="E288" s="130" t="s">
        <v>233</v>
      </c>
      <c r="F288" s="161">
        <f>SUM(F287)</f>
        <v>77944.61</v>
      </c>
      <c r="G288" s="161">
        <f>SUM(G287)</f>
        <v>0</v>
      </c>
      <c r="H288" s="161">
        <f>SUM(H287)</f>
        <v>0</v>
      </c>
      <c r="I288" s="213">
        <f>SUM(I287)</f>
        <v>77944.61</v>
      </c>
      <c r="J288" s="113">
        <f t="shared" si="6"/>
        <v>100</v>
      </c>
      <c r="K288" s="14"/>
      <c r="L288" s="14"/>
    </row>
    <row r="289" spans="2:12" ht="12.75">
      <c r="B289" s="29"/>
      <c r="C289" s="22">
        <v>75816</v>
      </c>
      <c r="D289" s="88"/>
      <c r="E289" s="51" t="s">
        <v>234</v>
      </c>
      <c r="F289" s="53"/>
      <c r="G289" s="53"/>
      <c r="H289" s="53"/>
      <c r="I289" s="118"/>
      <c r="J289" s="113"/>
      <c r="K289" s="14"/>
      <c r="L289" s="14"/>
    </row>
    <row r="290" spans="2:12" ht="13.5" thickBot="1">
      <c r="B290" s="29"/>
      <c r="C290" s="22"/>
      <c r="D290" s="88">
        <v>6100</v>
      </c>
      <c r="E290" s="33" t="s">
        <v>235</v>
      </c>
      <c r="F290" s="32">
        <v>0</v>
      </c>
      <c r="G290" s="32"/>
      <c r="H290" s="32"/>
      <c r="I290" s="175">
        <v>2075992.95</v>
      </c>
      <c r="J290" s="113">
        <v>0</v>
      </c>
      <c r="K290" s="14"/>
      <c r="L290" s="14"/>
    </row>
    <row r="291" spans="2:12" ht="13.5" thickBot="1">
      <c r="B291" s="29"/>
      <c r="C291" s="22"/>
      <c r="D291" s="88"/>
      <c r="E291" s="130" t="s">
        <v>236</v>
      </c>
      <c r="F291" s="161">
        <f>SUM(F290)</f>
        <v>0</v>
      </c>
      <c r="G291" s="161">
        <f>SUM(G290)</f>
        <v>0</v>
      </c>
      <c r="H291" s="161">
        <f>SUM(H290)</f>
        <v>0</v>
      </c>
      <c r="I291" s="213">
        <f>SUM(I290)</f>
        <v>2075992.95</v>
      </c>
      <c r="J291" s="113">
        <v>0</v>
      </c>
      <c r="K291" s="14"/>
      <c r="L291" s="14"/>
    </row>
    <row r="292" spans="2:12" ht="12.75">
      <c r="B292" s="29"/>
      <c r="C292" s="22">
        <v>75831</v>
      </c>
      <c r="D292" s="88"/>
      <c r="E292" s="158" t="s">
        <v>71</v>
      </c>
      <c r="F292" s="133"/>
      <c r="G292" s="133"/>
      <c r="H292" s="133"/>
      <c r="I292" s="221"/>
      <c r="J292" s="113"/>
      <c r="K292" s="14"/>
      <c r="L292" s="14"/>
    </row>
    <row r="293" spans="2:12" ht="13.5" thickBot="1">
      <c r="B293" s="29"/>
      <c r="C293" s="22"/>
      <c r="D293" s="22">
        <v>2920</v>
      </c>
      <c r="E293" s="117" t="s">
        <v>152</v>
      </c>
      <c r="F293" s="42">
        <v>149846</v>
      </c>
      <c r="G293" s="41"/>
      <c r="H293" s="41"/>
      <c r="I293" s="105">
        <v>149846</v>
      </c>
      <c r="J293" s="113">
        <f t="shared" si="6"/>
        <v>100</v>
      </c>
      <c r="K293" s="14"/>
      <c r="L293" s="14"/>
    </row>
    <row r="294" spans="2:12" ht="13.5" thickBot="1">
      <c r="B294" s="29"/>
      <c r="C294" s="22"/>
      <c r="D294" s="88"/>
      <c r="E294" s="12" t="s">
        <v>72</v>
      </c>
      <c r="F294" s="170">
        <f>SUM(F293)</f>
        <v>149846</v>
      </c>
      <c r="G294" s="170">
        <f>SUM(G293)</f>
        <v>0</v>
      </c>
      <c r="H294" s="170">
        <f>SUM(H293)</f>
        <v>0</v>
      </c>
      <c r="I294" s="200">
        <f>I293</f>
        <v>149846</v>
      </c>
      <c r="J294" s="113">
        <f aca="true" t="shared" si="7" ref="J294:J357">ROUNDDOWN((I294/F294*100),2)</f>
        <v>100</v>
      </c>
      <c r="K294" s="14"/>
      <c r="L294" s="14"/>
    </row>
    <row r="295" spans="2:12" ht="13.5" thickBot="1">
      <c r="B295" s="86"/>
      <c r="C295" s="78"/>
      <c r="D295" s="90"/>
      <c r="E295" s="11" t="s">
        <v>73</v>
      </c>
      <c r="F295" s="174">
        <f>SUM(F267+F285+F294+F282+F288)</f>
        <v>11280170.61</v>
      </c>
      <c r="G295" s="174">
        <f>SUM(G267+G285+G294)</f>
        <v>0</v>
      </c>
      <c r="H295" s="174">
        <f>SUM(H267+H285+H294)</f>
        <v>0</v>
      </c>
      <c r="I295" s="216">
        <f>SUM(I267+I285+I294+I291+I288+I282)</f>
        <v>17027468.56</v>
      </c>
      <c r="J295" s="114">
        <f t="shared" si="7"/>
        <v>150.95</v>
      </c>
      <c r="K295" s="14"/>
      <c r="L295" s="14"/>
    </row>
    <row r="296" spans="2:12" ht="12.75" hidden="1">
      <c r="B296" s="96"/>
      <c r="C296" s="87"/>
      <c r="D296" s="87"/>
      <c r="E296" s="51"/>
      <c r="F296" s="52"/>
      <c r="G296" s="52"/>
      <c r="H296" s="75"/>
      <c r="I296" s="220"/>
      <c r="J296" s="113" t="e">
        <f t="shared" si="7"/>
        <v>#DIV/0!</v>
      </c>
      <c r="K296" s="14"/>
      <c r="L296" s="14"/>
    </row>
    <row r="297" spans="2:12" ht="12.75" hidden="1">
      <c r="B297" s="29"/>
      <c r="C297" s="22"/>
      <c r="D297" s="22"/>
      <c r="E297" s="23"/>
      <c r="F297" s="72"/>
      <c r="G297" s="72"/>
      <c r="H297" s="28"/>
      <c r="I297" s="201"/>
      <c r="J297" s="113" t="e">
        <f t="shared" si="7"/>
        <v>#DIV/0!</v>
      </c>
      <c r="K297" s="14"/>
      <c r="L297" s="14"/>
    </row>
    <row r="298" spans="2:12" ht="12.75">
      <c r="B298" s="91">
        <v>801</v>
      </c>
      <c r="C298" s="22"/>
      <c r="D298" s="27"/>
      <c r="E298" s="23" t="s">
        <v>74</v>
      </c>
      <c r="F298" s="24"/>
      <c r="G298" s="24"/>
      <c r="H298" s="24"/>
      <c r="I298" s="201"/>
      <c r="J298" s="113"/>
      <c r="K298" s="14"/>
      <c r="L298" s="14"/>
    </row>
    <row r="299" spans="2:12" ht="12.75">
      <c r="B299" s="29"/>
      <c r="C299" s="22">
        <v>80101</v>
      </c>
      <c r="D299" s="27"/>
      <c r="E299" s="23" t="s">
        <v>75</v>
      </c>
      <c r="F299" s="24"/>
      <c r="G299" s="24"/>
      <c r="H299" s="24"/>
      <c r="I299" s="201"/>
      <c r="J299" s="113"/>
      <c r="K299" s="14"/>
      <c r="L299" s="14"/>
    </row>
    <row r="300" spans="2:12" ht="12.75" hidden="1">
      <c r="B300" s="29"/>
      <c r="C300" s="22">
        <v>80101</v>
      </c>
      <c r="D300" s="27"/>
      <c r="E300" s="26"/>
      <c r="F300" s="24"/>
      <c r="G300" s="24"/>
      <c r="H300" s="24"/>
      <c r="I300" s="201"/>
      <c r="J300" s="113" t="e">
        <f t="shared" si="7"/>
        <v>#DIV/0!</v>
      </c>
      <c r="K300" s="14"/>
      <c r="L300" s="14"/>
    </row>
    <row r="301" spans="2:12" ht="12.75" hidden="1">
      <c r="B301" s="29"/>
      <c r="C301" s="22"/>
      <c r="D301" s="27"/>
      <c r="E301" s="26"/>
      <c r="F301" s="24"/>
      <c r="G301" s="24"/>
      <c r="H301" s="24"/>
      <c r="I301" s="201"/>
      <c r="J301" s="113" t="e">
        <f t="shared" si="7"/>
        <v>#DIV/0!</v>
      </c>
      <c r="K301" s="14"/>
      <c r="L301" s="14"/>
    </row>
    <row r="302" spans="2:12" ht="12.75">
      <c r="B302" s="29"/>
      <c r="C302" s="22"/>
      <c r="D302" s="27" t="s">
        <v>35</v>
      </c>
      <c r="E302" s="26" t="s">
        <v>105</v>
      </c>
      <c r="F302" s="24">
        <v>800</v>
      </c>
      <c r="G302" s="24"/>
      <c r="H302" s="24"/>
      <c r="I302" s="119">
        <v>176</v>
      </c>
      <c r="J302" s="113">
        <f t="shared" si="7"/>
        <v>22</v>
      </c>
      <c r="K302" s="14"/>
      <c r="L302" s="14"/>
    </row>
    <row r="303" spans="2:12" ht="12.75">
      <c r="B303" s="29"/>
      <c r="C303" s="22"/>
      <c r="D303" s="54" t="s">
        <v>24</v>
      </c>
      <c r="E303" s="26" t="s">
        <v>140</v>
      </c>
      <c r="F303" s="56">
        <v>5000</v>
      </c>
      <c r="G303" s="56"/>
      <c r="H303" s="24"/>
      <c r="I303" s="119">
        <v>1452.6</v>
      </c>
      <c r="J303" s="113">
        <f t="shared" si="7"/>
        <v>29.05</v>
      </c>
      <c r="K303" s="14"/>
      <c r="L303" s="14"/>
    </row>
    <row r="304" spans="2:12" ht="12.75" hidden="1">
      <c r="B304" s="29"/>
      <c r="C304" s="22"/>
      <c r="D304" s="54"/>
      <c r="E304" s="26"/>
      <c r="F304" s="56"/>
      <c r="G304" s="56"/>
      <c r="H304" s="24"/>
      <c r="I304" s="119"/>
      <c r="J304" s="113" t="e">
        <f t="shared" si="7"/>
        <v>#DIV/0!</v>
      </c>
      <c r="K304" s="14"/>
      <c r="L304" s="14"/>
    </row>
    <row r="305" spans="2:12" ht="12.75" hidden="1">
      <c r="B305" s="29"/>
      <c r="C305" s="22"/>
      <c r="D305" s="54"/>
      <c r="E305" s="26"/>
      <c r="F305" s="56"/>
      <c r="G305" s="56"/>
      <c r="H305" s="24"/>
      <c r="I305" s="119"/>
      <c r="J305" s="113" t="e">
        <f t="shared" si="7"/>
        <v>#DIV/0!</v>
      </c>
      <c r="K305" s="14"/>
      <c r="L305" s="14"/>
    </row>
    <row r="306" spans="2:12" ht="12.75" hidden="1">
      <c r="B306" s="29"/>
      <c r="C306" s="22"/>
      <c r="D306" s="54"/>
      <c r="E306" s="26"/>
      <c r="F306" s="56"/>
      <c r="G306" s="56"/>
      <c r="H306" s="24"/>
      <c r="I306" s="119"/>
      <c r="J306" s="113" t="e">
        <f t="shared" si="7"/>
        <v>#DIV/0!</v>
      </c>
      <c r="K306" s="14"/>
      <c r="L306" s="14"/>
    </row>
    <row r="307" spans="2:12" ht="12.75">
      <c r="B307" s="29"/>
      <c r="C307" s="22"/>
      <c r="D307" s="54" t="s">
        <v>25</v>
      </c>
      <c r="E307" s="26" t="s">
        <v>159</v>
      </c>
      <c r="F307" s="56">
        <v>150</v>
      </c>
      <c r="G307" s="56"/>
      <c r="H307" s="24"/>
      <c r="I307" s="119">
        <v>23.07</v>
      </c>
      <c r="J307" s="113">
        <f t="shared" si="7"/>
        <v>15.38</v>
      </c>
      <c r="K307" s="14"/>
      <c r="L307" s="14"/>
    </row>
    <row r="308" spans="2:12" ht="12.75" hidden="1">
      <c r="B308" s="29"/>
      <c r="C308" s="22"/>
      <c r="D308" s="64"/>
      <c r="E308" s="57"/>
      <c r="F308" s="58"/>
      <c r="G308" s="58"/>
      <c r="H308" s="32"/>
      <c r="I308" s="175"/>
      <c r="J308" s="113" t="e">
        <f t="shared" si="7"/>
        <v>#DIV/0!</v>
      </c>
      <c r="K308" s="14"/>
      <c r="L308" s="14"/>
    </row>
    <row r="309" spans="2:12" ht="12.75">
      <c r="B309" s="29"/>
      <c r="C309" s="88"/>
      <c r="D309" s="128" t="s">
        <v>26</v>
      </c>
      <c r="E309" s="164" t="s">
        <v>33</v>
      </c>
      <c r="F309" s="147">
        <v>1000</v>
      </c>
      <c r="G309" s="136"/>
      <c r="H309" s="137"/>
      <c r="I309" s="211">
        <v>335.5</v>
      </c>
      <c r="J309" s="113">
        <f t="shared" si="7"/>
        <v>33.55</v>
      </c>
      <c r="K309" s="14"/>
      <c r="L309" s="14"/>
    </row>
    <row r="310" spans="2:12" ht="13.5" thickBot="1">
      <c r="B310" s="29"/>
      <c r="C310" s="88"/>
      <c r="D310" s="128" t="s">
        <v>237</v>
      </c>
      <c r="E310" s="183" t="s">
        <v>238</v>
      </c>
      <c r="F310" s="154">
        <v>150000</v>
      </c>
      <c r="G310" s="136"/>
      <c r="H310" s="137"/>
      <c r="I310" s="176">
        <v>150000</v>
      </c>
      <c r="J310" s="113">
        <f t="shared" si="7"/>
        <v>100</v>
      </c>
      <c r="K310" s="14"/>
      <c r="L310" s="14"/>
    </row>
    <row r="311" spans="2:12" ht="13.5" thickBot="1">
      <c r="B311" s="29"/>
      <c r="C311" s="88"/>
      <c r="D311" s="182"/>
      <c r="E311" s="179" t="s">
        <v>76</v>
      </c>
      <c r="F311" s="168">
        <f>SUM(F302:F310)</f>
        <v>156950</v>
      </c>
      <c r="G311" s="168">
        <f>SUM(G302:G310)</f>
        <v>0</v>
      </c>
      <c r="H311" s="168">
        <f>SUM(H302:H310)</f>
        <v>0</v>
      </c>
      <c r="I311" s="212">
        <f>SUM(I302:I310)</f>
        <v>151987.17</v>
      </c>
      <c r="J311" s="114">
        <f t="shared" si="7"/>
        <v>96.83</v>
      </c>
      <c r="K311" s="14"/>
      <c r="L311" s="14"/>
    </row>
    <row r="312" spans="2:12" ht="12.75">
      <c r="B312" s="29"/>
      <c r="C312" s="22">
        <v>80103</v>
      </c>
      <c r="D312" s="50"/>
      <c r="E312" s="51" t="s">
        <v>77</v>
      </c>
      <c r="F312" s="52"/>
      <c r="G312" s="52"/>
      <c r="H312" s="52"/>
      <c r="I312" s="208"/>
      <c r="J312" s="113"/>
      <c r="K312" s="14"/>
      <c r="L312" s="14"/>
    </row>
    <row r="313" spans="2:12" ht="13.5" thickBot="1">
      <c r="B313" s="29"/>
      <c r="C313" s="22"/>
      <c r="D313" s="54" t="s">
        <v>78</v>
      </c>
      <c r="E313" s="57" t="s">
        <v>79</v>
      </c>
      <c r="F313" s="58">
        <v>26478</v>
      </c>
      <c r="G313" s="58"/>
      <c r="H313" s="58"/>
      <c r="I313" s="222">
        <v>26478</v>
      </c>
      <c r="J313" s="113">
        <f t="shared" si="7"/>
        <v>100</v>
      </c>
      <c r="K313" s="14"/>
      <c r="L313" s="14"/>
    </row>
    <row r="314" spans="2:12" ht="13.5" thickBot="1">
      <c r="B314" s="29"/>
      <c r="C314" s="22"/>
      <c r="D314" s="59"/>
      <c r="E314" s="12" t="s">
        <v>80</v>
      </c>
      <c r="F314" s="184">
        <v>26478</v>
      </c>
      <c r="G314" s="184">
        <v>26478</v>
      </c>
      <c r="H314" s="184">
        <v>26478</v>
      </c>
      <c r="I314" s="223">
        <v>26478</v>
      </c>
      <c r="J314" s="113">
        <f t="shared" si="7"/>
        <v>100</v>
      </c>
      <c r="K314" s="14"/>
      <c r="L314" s="14"/>
    </row>
    <row r="315" spans="2:12" ht="12.75" hidden="1">
      <c r="B315" s="29"/>
      <c r="C315" s="22"/>
      <c r="D315" s="50"/>
      <c r="E315" s="62"/>
      <c r="F315" s="63"/>
      <c r="G315" s="63"/>
      <c r="H315" s="53"/>
      <c r="I315" s="220"/>
      <c r="J315" s="113" t="e">
        <f t="shared" si="7"/>
        <v>#DIV/0!</v>
      </c>
      <c r="K315" s="14"/>
      <c r="L315" s="14"/>
    </row>
    <row r="316" spans="2:12" ht="12.75" hidden="1">
      <c r="B316" s="29"/>
      <c r="C316" s="22"/>
      <c r="D316" s="54"/>
      <c r="E316" s="26"/>
      <c r="F316" s="56"/>
      <c r="G316" s="56"/>
      <c r="H316" s="24"/>
      <c r="I316" s="201"/>
      <c r="J316" s="113" t="e">
        <f t="shared" si="7"/>
        <v>#DIV/0!</v>
      </c>
      <c r="K316" s="14"/>
      <c r="L316" s="14"/>
    </row>
    <row r="317" spans="2:12" ht="12.75" hidden="1">
      <c r="B317" s="29"/>
      <c r="C317" s="22"/>
      <c r="D317" s="54"/>
      <c r="E317" s="26"/>
      <c r="F317" s="56"/>
      <c r="G317" s="56"/>
      <c r="H317" s="24"/>
      <c r="I317" s="201"/>
      <c r="J317" s="113" t="e">
        <f t="shared" si="7"/>
        <v>#DIV/0!</v>
      </c>
      <c r="K317" s="14"/>
      <c r="L317" s="14"/>
    </row>
    <row r="318" spans="2:12" ht="12.75" hidden="1">
      <c r="B318" s="29"/>
      <c r="C318" s="22"/>
      <c r="D318" s="81"/>
      <c r="E318" s="82"/>
      <c r="F318" s="25"/>
      <c r="G318" s="25"/>
      <c r="H318" s="24"/>
      <c r="I318" s="201"/>
      <c r="J318" s="113" t="e">
        <f t="shared" si="7"/>
        <v>#DIV/0!</v>
      </c>
      <c r="K318" s="14"/>
      <c r="L318" s="14"/>
    </row>
    <row r="319" spans="2:12" ht="12.75" hidden="1">
      <c r="B319" s="29"/>
      <c r="C319" s="22"/>
      <c r="D319" s="27"/>
      <c r="E319" s="31"/>
      <c r="F319" s="28"/>
      <c r="G319" s="28"/>
      <c r="H319" s="24"/>
      <c r="I319" s="201"/>
      <c r="J319" s="113" t="e">
        <f t="shared" si="7"/>
        <v>#DIV/0!</v>
      </c>
      <c r="K319" s="14"/>
      <c r="L319" s="14"/>
    </row>
    <row r="320" spans="2:12" ht="12.75" hidden="1">
      <c r="B320" s="29"/>
      <c r="C320" s="22"/>
      <c r="D320" s="27"/>
      <c r="E320" s="30"/>
      <c r="F320" s="24"/>
      <c r="G320" s="24"/>
      <c r="H320" s="24"/>
      <c r="I320" s="201"/>
      <c r="J320" s="113" t="e">
        <f t="shared" si="7"/>
        <v>#DIV/0!</v>
      </c>
      <c r="K320" s="14"/>
      <c r="L320" s="14"/>
    </row>
    <row r="321" spans="2:12" ht="12.75" hidden="1">
      <c r="B321" s="29"/>
      <c r="C321" s="22"/>
      <c r="D321" s="27"/>
      <c r="E321" s="31"/>
      <c r="F321" s="28"/>
      <c r="G321" s="28"/>
      <c r="H321" s="24"/>
      <c r="I321" s="201"/>
      <c r="J321" s="113" t="e">
        <f t="shared" si="7"/>
        <v>#DIV/0!</v>
      </c>
      <c r="K321" s="14"/>
      <c r="L321" s="14"/>
    </row>
    <row r="322" spans="2:12" ht="12.75" hidden="1">
      <c r="B322" s="29"/>
      <c r="C322" s="22"/>
      <c r="D322" s="27"/>
      <c r="E322" s="31"/>
      <c r="F322" s="28"/>
      <c r="G322" s="28"/>
      <c r="H322" s="24"/>
      <c r="I322" s="201"/>
      <c r="J322" s="113" t="e">
        <f t="shared" si="7"/>
        <v>#DIV/0!</v>
      </c>
      <c r="K322" s="14"/>
      <c r="L322" s="14"/>
    </row>
    <row r="323" spans="2:12" ht="12.75" hidden="1">
      <c r="B323" s="29"/>
      <c r="C323" s="22"/>
      <c r="D323" s="27"/>
      <c r="E323" s="31"/>
      <c r="F323" s="28"/>
      <c r="G323" s="28"/>
      <c r="H323" s="24"/>
      <c r="I323" s="201"/>
      <c r="J323" s="113" t="e">
        <f t="shared" si="7"/>
        <v>#DIV/0!</v>
      </c>
      <c r="K323" s="14"/>
      <c r="L323" s="14"/>
    </row>
    <row r="324" spans="2:12" ht="12.75">
      <c r="B324" s="29"/>
      <c r="C324" s="22">
        <v>80104</v>
      </c>
      <c r="D324" s="27"/>
      <c r="E324" s="31" t="s">
        <v>81</v>
      </c>
      <c r="F324" s="28"/>
      <c r="G324" s="28"/>
      <c r="H324" s="24"/>
      <c r="I324" s="201"/>
      <c r="J324" s="113"/>
      <c r="K324" s="14"/>
      <c r="L324" s="14"/>
    </row>
    <row r="325" spans="2:12" ht="12.75">
      <c r="B325" s="29"/>
      <c r="C325" s="22"/>
      <c r="D325" s="39" t="s">
        <v>154</v>
      </c>
      <c r="E325" s="33" t="s">
        <v>155</v>
      </c>
      <c r="F325" s="32">
        <v>14000</v>
      </c>
      <c r="G325" s="34"/>
      <c r="H325" s="32"/>
      <c r="I325" s="175">
        <v>10267</v>
      </c>
      <c r="J325" s="113">
        <f t="shared" si="7"/>
        <v>73.33</v>
      </c>
      <c r="K325" s="14"/>
      <c r="L325" s="14"/>
    </row>
    <row r="326" spans="2:12" ht="12.75">
      <c r="B326" s="29"/>
      <c r="C326" s="22"/>
      <c r="D326" s="39" t="s">
        <v>156</v>
      </c>
      <c r="E326" s="33" t="s">
        <v>157</v>
      </c>
      <c r="F326" s="32">
        <v>66000</v>
      </c>
      <c r="G326" s="34"/>
      <c r="H326" s="32"/>
      <c r="I326" s="175">
        <v>66454.9</v>
      </c>
      <c r="J326" s="113">
        <f t="shared" si="7"/>
        <v>100.68</v>
      </c>
      <c r="K326" s="14"/>
      <c r="L326" s="14"/>
    </row>
    <row r="327" spans="2:12" ht="13.5" thickBot="1">
      <c r="B327" s="29"/>
      <c r="C327" s="22"/>
      <c r="D327" s="27" t="s">
        <v>78</v>
      </c>
      <c r="E327" s="30" t="s">
        <v>79</v>
      </c>
      <c r="F327" s="24">
        <v>105912</v>
      </c>
      <c r="G327" s="28"/>
      <c r="H327" s="24"/>
      <c r="I327" s="119">
        <v>105912</v>
      </c>
      <c r="J327" s="113">
        <f t="shared" si="7"/>
        <v>100</v>
      </c>
      <c r="K327" s="14"/>
      <c r="L327" s="14"/>
    </row>
    <row r="328" spans="2:12" ht="13.5" hidden="1" thickBot="1">
      <c r="B328" s="29"/>
      <c r="C328" s="22"/>
      <c r="D328" s="97"/>
      <c r="E328" s="98" t="s">
        <v>82</v>
      </c>
      <c r="F328" s="41">
        <f>SUM(F326+F327)</f>
        <v>171912</v>
      </c>
      <c r="G328" s="41">
        <f>SUM(G326+G327)</f>
        <v>0</v>
      </c>
      <c r="H328" s="41">
        <f>SUM(H326+H327)</f>
        <v>0</v>
      </c>
      <c r="I328" s="156">
        <f>SUM(I326+I327)</f>
        <v>172366.9</v>
      </c>
      <c r="J328" s="113">
        <f t="shared" si="7"/>
        <v>100.26</v>
      </c>
      <c r="K328" s="14"/>
      <c r="L328" s="14"/>
    </row>
    <row r="329" spans="2:12" ht="13.5" thickBot="1">
      <c r="B329" s="29"/>
      <c r="C329" s="22"/>
      <c r="D329" s="35"/>
      <c r="E329" s="12" t="s">
        <v>83</v>
      </c>
      <c r="F329" s="170">
        <f>SUM(F325:F327)</f>
        <v>185912</v>
      </c>
      <c r="G329" s="170">
        <f>SUM(G325:G327)</f>
        <v>0</v>
      </c>
      <c r="H329" s="170">
        <f>SUM(H325:H327)</f>
        <v>0</v>
      </c>
      <c r="I329" s="200">
        <f>SUM(I325:I327)</f>
        <v>182633.9</v>
      </c>
      <c r="J329" s="113">
        <f t="shared" si="7"/>
        <v>98.23</v>
      </c>
      <c r="K329" s="14"/>
      <c r="L329" s="14"/>
    </row>
    <row r="330" spans="2:12" ht="12.75" hidden="1">
      <c r="B330" s="29"/>
      <c r="C330" s="22"/>
      <c r="D330" s="27"/>
      <c r="E330" s="104"/>
      <c r="F330" s="53"/>
      <c r="G330" s="53"/>
      <c r="H330" s="53"/>
      <c r="I330" s="118"/>
      <c r="J330" s="113" t="e">
        <f t="shared" si="7"/>
        <v>#DIV/0!</v>
      </c>
      <c r="K330" s="14"/>
      <c r="L330" s="14"/>
    </row>
    <row r="331" spans="2:12" ht="12.75" hidden="1">
      <c r="B331" s="29"/>
      <c r="C331" s="22"/>
      <c r="D331" s="27"/>
      <c r="E331" s="33"/>
      <c r="F331" s="32"/>
      <c r="G331" s="32"/>
      <c r="H331" s="32"/>
      <c r="I331" s="175"/>
      <c r="J331" s="113" t="e">
        <f t="shared" si="7"/>
        <v>#DIV/0!</v>
      </c>
      <c r="K331" s="14"/>
      <c r="L331" s="14"/>
    </row>
    <row r="332" spans="2:12" ht="12.75" hidden="1">
      <c r="B332" s="29"/>
      <c r="C332" s="22"/>
      <c r="D332" s="35"/>
      <c r="E332" s="99"/>
      <c r="F332" s="42"/>
      <c r="G332" s="42"/>
      <c r="H332" s="42"/>
      <c r="I332" s="105"/>
      <c r="J332" s="113" t="e">
        <f t="shared" si="7"/>
        <v>#DIV/0!</v>
      </c>
      <c r="K332" s="14"/>
      <c r="L332" s="14"/>
    </row>
    <row r="333" spans="2:12" ht="12.75" hidden="1">
      <c r="B333" s="29"/>
      <c r="C333" s="22"/>
      <c r="D333" s="101"/>
      <c r="E333" s="99"/>
      <c r="F333" s="42"/>
      <c r="G333" s="42"/>
      <c r="H333" s="42"/>
      <c r="I333" s="105"/>
      <c r="J333" s="113" t="e">
        <f t="shared" si="7"/>
        <v>#DIV/0!</v>
      </c>
      <c r="K333" s="14"/>
      <c r="L333" s="14"/>
    </row>
    <row r="334" spans="2:12" ht="12.75" hidden="1">
      <c r="B334" s="29"/>
      <c r="C334" s="22">
        <v>80148</v>
      </c>
      <c r="D334" s="131"/>
      <c r="E334" s="117"/>
      <c r="F334" s="42"/>
      <c r="G334" s="42"/>
      <c r="H334" s="42"/>
      <c r="I334" s="105"/>
      <c r="J334" s="113" t="e">
        <f t="shared" si="7"/>
        <v>#DIV/0!</v>
      </c>
      <c r="K334" s="14"/>
      <c r="L334" s="14"/>
    </row>
    <row r="335" spans="2:12" ht="12.75">
      <c r="B335" s="29"/>
      <c r="C335" s="88">
        <v>80148</v>
      </c>
      <c r="D335" s="111"/>
      <c r="E335" s="116" t="s">
        <v>177</v>
      </c>
      <c r="F335" s="113"/>
      <c r="G335" s="113"/>
      <c r="H335" s="113"/>
      <c r="I335" s="211"/>
      <c r="J335" s="113"/>
      <c r="K335" s="14"/>
      <c r="L335" s="14"/>
    </row>
    <row r="336" spans="2:12" ht="13.5" thickBot="1">
      <c r="B336" s="29"/>
      <c r="C336" s="22"/>
      <c r="D336" s="123" t="s">
        <v>24</v>
      </c>
      <c r="E336" s="132" t="s">
        <v>153</v>
      </c>
      <c r="F336" s="127">
        <v>123000</v>
      </c>
      <c r="G336" s="127"/>
      <c r="H336" s="127"/>
      <c r="I336" s="214">
        <v>71184</v>
      </c>
      <c r="J336" s="113">
        <f t="shared" si="7"/>
        <v>57.87</v>
      </c>
      <c r="K336" s="14"/>
      <c r="L336" s="14"/>
    </row>
    <row r="337" spans="2:12" ht="13.5" hidden="1" thickBot="1">
      <c r="B337" s="29"/>
      <c r="C337" s="22"/>
      <c r="D337" s="27"/>
      <c r="E337" s="104"/>
      <c r="F337" s="53"/>
      <c r="G337" s="53"/>
      <c r="H337" s="53"/>
      <c r="I337" s="220"/>
      <c r="J337" s="113" t="e">
        <f t="shared" si="7"/>
        <v>#DIV/0!</v>
      </c>
      <c r="K337" s="14"/>
      <c r="L337" s="14"/>
    </row>
    <row r="338" spans="2:12" ht="13.5" hidden="1" thickBot="1">
      <c r="B338" s="29"/>
      <c r="C338" s="22"/>
      <c r="D338" s="27"/>
      <c r="E338" s="30"/>
      <c r="F338" s="24"/>
      <c r="G338" s="24"/>
      <c r="H338" s="24"/>
      <c r="I338" s="201"/>
      <c r="J338" s="113" t="e">
        <f t="shared" si="7"/>
        <v>#DIV/0!</v>
      </c>
      <c r="K338" s="14"/>
      <c r="L338" s="14"/>
    </row>
    <row r="339" spans="2:12" ht="13.5" hidden="1" thickBot="1">
      <c r="B339" s="29"/>
      <c r="C339" s="22"/>
      <c r="D339" s="27"/>
      <c r="E339" s="33"/>
      <c r="F339" s="32"/>
      <c r="G339" s="32"/>
      <c r="H339" s="32"/>
      <c r="I339" s="224"/>
      <c r="J339" s="113" t="e">
        <f t="shared" si="7"/>
        <v>#DIV/0!</v>
      </c>
      <c r="K339" s="14"/>
      <c r="L339" s="14"/>
    </row>
    <row r="340" spans="2:12" ht="13.5" thickBot="1">
      <c r="B340" s="29"/>
      <c r="C340" s="22"/>
      <c r="D340" s="35"/>
      <c r="E340" s="12" t="s">
        <v>84</v>
      </c>
      <c r="F340" s="170">
        <f>SUM(F334:F339)</f>
        <v>123000</v>
      </c>
      <c r="G340" s="170">
        <f>SUM(G334:G339)</f>
        <v>0</v>
      </c>
      <c r="H340" s="170">
        <f>SUM(H334:H339)</f>
        <v>0</v>
      </c>
      <c r="I340" s="200">
        <f>SUM(I334:I339)</f>
        <v>71184</v>
      </c>
      <c r="J340" s="113">
        <f t="shared" si="7"/>
        <v>57.87</v>
      </c>
      <c r="K340" s="14"/>
      <c r="L340" s="14"/>
    </row>
    <row r="341" spans="2:12" ht="12.75" hidden="1">
      <c r="B341" s="29"/>
      <c r="C341" s="22"/>
      <c r="D341" s="27"/>
      <c r="E341" s="83"/>
      <c r="F341" s="53"/>
      <c r="G341" s="53"/>
      <c r="H341" s="75"/>
      <c r="I341" s="220"/>
      <c r="J341" s="113" t="e">
        <f t="shared" si="7"/>
        <v>#DIV/0!</v>
      </c>
      <c r="K341" s="14"/>
      <c r="L341" s="14"/>
    </row>
    <row r="342" spans="2:12" ht="12.75" hidden="1">
      <c r="B342" s="29"/>
      <c r="C342" s="22"/>
      <c r="D342" s="27"/>
      <c r="E342" s="30"/>
      <c r="F342" s="24"/>
      <c r="G342" s="24"/>
      <c r="H342" s="28"/>
      <c r="I342" s="201"/>
      <c r="J342" s="113" t="e">
        <f t="shared" si="7"/>
        <v>#DIV/0!</v>
      </c>
      <c r="K342" s="14"/>
      <c r="L342" s="14"/>
    </row>
    <row r="343" spans="2:12" ht="12.75" hidden="1">
      <c r="B343" s="29"/>
      <c r="C343" s="22"/>
      <c r="D343" s="27"/>
      <c r="E343" s="31"/>
      <c r="F343" s="28"/>
      <c r="G343" s="28"/>
      <c r="H343" s="28"/>
      <c r="I343" s="201"/>
      <c r="J343" s="113" t="e">
        <f t="shared" si="7"/>
        <v>#DIV/0!</v>
      </c>
      <c r="K343" s="14"/>
      <c r="L343" s="14"/>
    </row>
    <row r="344" spans="2:12" ht="12.75" hidden="1">
      <c r="B344" s="29"/>
      <c r="C344" s="22"/>
      <c r="D344" s="27"/>
      <c r="E344" s="31"/>
      <c r="F344" s="28"/>
      <c r="G344" s="28"/>
      <c r="H344" s="28"/>
      <c r="I344" s="201"/>
      <c r="J344" s="113" t="e">
        <f t="shared" si="7"/>
        <v>#DIV/0!</v>
      </c>
      <c r="K344" s="14"/>
      <c r="L344" s="14"/>
    </row>
    <row r="345" spans="2:12" ht="12.75" hidden="1">
      <c r="B345" s="29"/>
      <c r="C345" s="22"/>
      <c r="D345" s="27"/>
      <c r="E345" s="30"/>
      <c r="F345" s="24"/>
      <c r="G345" s="24"/>
      <c r="H345" s="28"/>
      <c r="I345" s="201"/>
      <c r="J345" s="113" t="e">
        <f t="shared" si="7"/>
        <v>#DIV/0!</v>
      </c>
      <c r="K345" s="14"/>
      <c r="L345" s="14"/>
    </row>
    <row r="346" spans="2:12" ht="12.75" hidden="1">
      <c r="B346" s="29"/>
      <c r="C346" s="22"/>
      <c r="D346" s="27"/>
      <c r="E346" s="31"/>
      <c r="F346" s="24"/>
      <c r="G346" s="24"/>
      <c r="H346" s="28"/>
      <c r="I346" s="201"/>
      <c r="J346" s="113" t="e">
        <f t="shared" si="7"/>
        <v>#DIV/0!</v>
      </c>
      <c r="K346" s="14"/>
      <c r="L346" s="14"/>
    </row>
    <row r="347" spans="2:12" ht="12.75" hidden="1">
      <c r="B347" s="29"/>
      <c r="C347" s="22"/>
      <c r="D347" s="27"/>
      <c r="E347" s="30"/>
      <c r="F347" s="24"/>
      <c r="G347" s="24"/>
      <c r="H347" s="28"/>
      <c r="I347" s="119"/>
      <c r="J347" s="113" t="e">
        <f t="shared" si="7"/>
        <v>#DIV/0!</v>
      </c>
      <c r="K347" s="14"/>
      <c r="L347" s="14"/>
    </row>
    <row r="348" spans="2:12" ht="12.75" hidden="1">
      <c r="B348" s="29"/>
      <c r="C348" s="22"/>
      <c r="D348" s="27"/>
      <c r="E348" s="31"/>
      <c r="F348" s="24"/>
      <c r="G348" s="24"/>
      <c r="H348" s="28"/>
      <c r="I348" s="201"/>
      <c r="J348" s="113" t="e">
        <f t="shared" si="7"/>
        <v>#DIV/0!</v>
      </c>
      <c r="K348" s="14"/>
      <c r="L348" s="14"/>
    </row>
    <row r="349" spans="2:12" ht="12.75" hidden="1">
      <c r="B349" s="29"/>
      <c r="C349" s="22"/>
      <c r="D349" s="27"/>
      <c r="E349" s="23"/>
      <c r="F349" s="72"/>
      <c r="G349" s="72"/>
      <c r="H349" s="72"/>
      <c r="I349" s="209"/>
      <c r="J349" s="113" t="e">
        <f t="shared" si="7"/>
        <v>#DIV/0!</v>
      </c>
      <c r="K349" s="14"/>
      <c r="L349" s="14"/>
    </row>
    <row r="350" spans="2:12" ht="12.75" hidden="1">
      <c r="B350" s="29"/>
      <c r="C350" s="22"/>
      <c r="D350" s="27"/>
      <c r="E350" s="23"/>
      <c r="F350" s="72"/>
      <c r="G350" s="72"/>
      <c r="H350" s="28"/>
      <c r="I350" s="201"/>
      <c r="J350" s="113" t="e">
        <f t="shared" si="7"/>
        <v>#DIV/0!</v>
      </c>
      <c r="K350" s="14"/>
      <c r="L350" s="14"/>
    </row>
    <row r="351" spans="2:12" ht="12.75" hidden="1">
      <c r="B351" s="29"/>
      <c r="C351" s="22"/>
      <c r="D351" s="27"/>
      <c r="E351" s="26"/>
      <c r="F351" s="72"/>
      <c r="G351" s="72"/>
      <c r="H351" s="28"/>
      <c r="I351" s="201"/>
      <c r="J351" s="113" t="e">
        <f t="shared" si="7"/>
        <v>#DIV/0!</v>
      </c>
      <c r="K351" s="14"/>
      <c r="L351" s="14"/>
    </row>
    <row r="352" spans="2:12" ht="12.75" hidden="1">
      <c r="B352" s="29"/>
      <c r="C352" s="22"/>
      <c r="D352" s="27"/>
      <c r="E352" s="26"/>
      <c r="F352" s="56"/>
      <c r="G352" s="56"/>
      <c r="H352" s="28"/>
      <c r="I352" s="201"/>
      <c r="J352" s="113" t="e">
        <f t="shared" si="7"/>
        <v>#DIV/0!</v>
      </c>
      <c r="K352" s="14"/>
      <c r="L352" s="14"/>
    </row>
    <row r="353" spans="2:12" ht="12.75" hidden="1">
      <c r="B353" s="29"/>
      <c r="C353" s="22"/>
      <c r="D353" s="27"/>
      <c r="E353" s="23"/>
      <c r="F353" s="72"/>
      <c r="G353" s="72"/>
      <c r="H353" s="28"/>
      <c r="I353" s="201"/>
      <c r="J353" s="113" t="e">
        <f t="shared" si="7"/>
        <v>#DIV/0!</v>
      </c>
      <c r="K353" s="14"/>
      <c r="L353" s="14"/>
    </row>
    <row r="354" spans="2:12" ht="12.75" hidden="1">
      <c r="B354" s="29"/>
      <c r="C354" s="22"/>
      <c r="D354" s="27"/>
      <c r="E354" s="23"/>
      <c r="F354" s="72"/>
      <c r="G354" s="72"/>
      <c r="H354" s="28"/>
      <c r="I354" s="201"/>
      <c r="J354" s="113" t="e">
        <f t="shared" si="7"/>
        <v>#DIV/0!</v>
      </c>
      <c r="K354" s="14"/>
      <c r="L354" s="14"/>
    </row>
    <row r="355" spans="2:12" ht="12.75" hidden="1">
      <c r="B355" s="29"/>
      <c r="C355" s="22"/>
      <c r="D355" s="27"/>
      <c r="E355" s="23"/>
      <c r="F355" s="72"/>
      <c r="G355" s="72"/>
      <c r="H355" s="28"/>
      <c r="I355" s="201"/>
      <c r="J355" s="113" t="e">
        <f t="shared" si="7"/>
        <v>#DIV/0!</v>
      </c>
      <c r="K355" s="14"/>
      <c r="L355" s="14"/>
    </row>
    <row r="356" spans="2:12" ht="12.75" hidden="1">
      <c r="B356" s="29"/>
      <c r="C356" s="22"/>
      <c r="D356" s="27"/>
      <c r="E356" s="23"/>
      <c r="F356" s="72"/>
      <c r="G356" s="72"/>
      <c r="H356" s="28"/>
      <c r="I356" s="201"/>
      <c r="J356" s="113" t="e">
        <f t="shared" si="7"/>
        <v>#DIV/0!</v>
      </c>
      <c r="K356" s="14"/>
      <c r="L356" s="14"/>
    </row>
    <row r="357" spans="2:12" ht="12.75" hidden="1">
      <c r="B357" s="29"/>
      <c r="C357" s="22"/>
      <c r="D357" s="27"/>
      <c r="E357" s="26"/>
      <c r="F357" s="56"/>
      <c r="G357" s="72"/>
      <c r="H357" s="28"/>
      <c r="I357" s="119"/>
      <c r="J357" s="113" t="e">
        <f t="shared" si="7"/>
        <v>#DIV/0!</v>
      </c>
      <c r="K357" s="14"/>
      <c r="L357" s="14"/>
    </row>
    <row r="358" spans="2:12" ht="12.75" hidden="1">
      <c r="B358" s="29"/>
      <c r="C358" s="22"/>
      <c r="D358" s="27"/>
      <c r="E358" s="23"/>
      <c r="F358" s="72"/>
      <c r="G358" s="72"/>
      <c r="H358" s="28"/>
      <c r="I358" s="202"/>
      <c r="J358" s="113" t="e">
        <f aca="true" t="shared" si="8" ref="J358:J421">ROUNDDOWN((I358/F358*100),2)</f>
        <v>#DIV/0!</v>
      </c>
      <c r="K358" s="14"/>
      <c r="L358" s="14"/>
    </row>
    <row r="359" spans="2:12" ht="12.75" hidden="1">
      <c r="B359" s="29"/>
      <c r="C359" s="22"/>
      <c r="D359" s="27"/>
      <c r="E359" s="23"/>
      <c r="F359" s="72"/>
      <c r="G359" s="72"/>
      <c r="H359" s="28"/>
      <c r="I359" s="202"/>
      <c r="J359" s="113" t="e">
        <f t="shared" si="8"/>
        <v>#DIV/0!</v>
      </c>
      <c r="K359" s="14"/>
      <c r="L359" s="14"/>
    </row>
    <row r="360" spans="2:12" ht="12.75" hidden="1">
      <c r="B360" s="29"/>
      <c r="C360" s="22"/>
      <c r="D360" s="27"/>
      <c r="E360" s="84"/>
      <c r="F360" s="100"/>
      <c r="G360" s="100"/>
      <c r="H360" s="34"/>
      <c r="I360" s="204"/>
      <c r="J360" s="113" t="e">
        <f t="shared" si="8"/>
        <v>#DIV/0!</v>
      </c>
      <c r="K360" s="14"/>
      <c r="L360" s="14"/>
    </row>
    <row r="361" spans="2:12" ht="12.75" hidden="1">
      <c r="B361" s="38"/>
      <c r="C361" s="85"/>
      <c r="D361" s="101"/>
      <c r="E361" s="102"/>
      <c r="F361" s="103"/>
      <c r="G361" s="103"/>
      <c r="H361" s="41"/>
      <c r="I361" s="156"/>
      <c r="J361" s="113" t="e">
        <f t="shared" si="8"/>
        <v>#DIV/0!</v>
      </c>
      <c r="K361" s="14"/>
      <c r="L361" s="14"/>
    </row>
    <row r="362" spans="2:12" ht="12.75" hidden="1">
      <c r="B362" s="38"/>
      <c r="C362" s="85"/>
      <c r="D362" s="27"/>
      <c r="E362" s="26"/>
      <c r="F362" s="56"/>
      <c r="G362" s="56"/>
      <c r="H362" s="24"/>
      <c r="I362" s="119"/>
      <c r="J362" s="113" t="e">
        <f t="shared" si="8"/>
        <v>#DIV/0!</v>
      </c>
      <c r="K362" s="14"/>
      <c r="L362" s="14"/>
    </row>
    <row r="363" spans="2:12" ht="12.75" hidden="1">
      <c r="B363" s="38"/>
      <c r="C363" s="85"/>
      <c r="D363" s="27"/>
      <c r="E363" s="23"/>
      <c r="F363" s="72"/>
      <c r="G363" s="72"/>
      <c r="H363" s="28"/>
      <c r="I363" s="202"/>
      <c r="J363" s="113" t="e">
        <f t="shared" si="8"/>
        <v>#DIV/0!</v>
      </c>
      <c r="K363" s="14"/>
      <c r="L363" s="14"/>
    </row>
    <row r="364" spans="2:12" ht="12.75" hidden="1">
      <c r="B364" s="38"/>
      <c r="C364" s="85"/>
      <c r="D364" s="27"/>
      <c r="E364" s="23"/>
      <c r="F364" s="72"/>
      <c r="G364" s="72"/>
      <c r="H364" s="28"/>
      <c r="I364" s="202"/>
      <c r="J364" s="113" t="e">
        <f t="shared" si="8"/>
        <v>#DIV/0!</v>
      </c>
      <c r="K364" s="14"/>
      <c r="L364" s="14"/>
    </row>
    <row r="365" spans="2:12" ht="12.75" hidden="1">
      <c r="B365" s="38"/>
      <c r="C365" s="85"/>
      <c r="D365" s="27"/>
      <c r="E365" s="26"/>
      <c r="F365" s="56"/>
      <c r="G365" s="56"/>
      <c r="H365" s="24"/>
      <c r="I365" s="119"/>
      <c r="J365" s="113" t="e">
        <f t="shared" si="8"/>
        <v>#DIV/0!</v>
      </c>
      <c r="K365" s="14"/>
      <c r="L365" s="14"/>
    </row>
    <row r="366" spans="2:12" ht="12.75" hidden="1">
      <c r="B366" s="38"/>
      <c r="C366" s="85"/>
      <c r="D366" s="27"/>
      <c r="E366" s="23"/>
      <c r="F366" s="72"/>
      <c r="G366" s="72"/>
      <c r="H366" s="28"/>
      <c r="I366" s="202"/>
      <c r="J366" s="113" t="e">
        <f t="shared" si="8"/>
        <v>#DIV/0!</v>
      </c>
      <c r="K366" s="14"/>
      <c r="L366" s="14"/>
    </row>
    <row r="367" spans="2:12" ht="12.75" hidden="1">
      <c r="B367" s="38"/>
      <c r="C367" s="85"/>
      <c r="D367" s="27"/>
      <c r="E367" s="23"/>
      <c r="F367" s="72"/>
      <c r="G367" s="72"/>
      <c r="H367" s="28"/>
      <c r="I367" s="202"/>
      <c r="J367" s="113" t="e">
        <f t="shared" si="8"/>
        <v>#DIV/0!</v>
      </c>
      <c r="K367" s="14"/>
      <c r="L367" s="14"/>
    </row>
    <row r="368" spans="2:12" ht="12.75" hidden="1">
      <c r="B368" s="38"/>
      <c r="C368" s="85"/>
      <c r="D368" s="39"/>
      <c r="E368" s="57"/>
      <c r="F368" s="100"/>
      <c r="G368" s="100"/>
      <c r="H368" s="34"/>
      <c r="I368" s="204"/>
      <c r="J368" s="113" t="e">
        <f t="shared" si="8"/>
        <v>#DIV/0!</v>
      </c>
      <c r="K368" s="14"/>
      <c r="L368" s="14"/>
    </row>
    <row r="369" spans="2:12" ht="39" customHeight="1">
      <c r="B369" s="121"/>
      <c r="C369" s="162">
        <v>80153</v>
      </c>
      <c r="D369" s="50"/>
      <c r="E369" s="163" t="s">
        <v>240</v>
      </c>
      <c r="F369" s="52"/>
      <c r="G369" s="52"/>
      <c r="H369" s="52"/>
      <c r="I369" s="208"/>
      <c r="J369" s="113"/>
      <c r="K369" s="14"/>
      <c r="L369" s="14"/>
    </row>
    <row r="370" spans="2:12" ht="13.5" thickBot="1">
      <c r="B370" s="121"/>
      <c r="C370" s="162"/>
      <c r="D370" s="54" t="s">
        <v>13</v>
      </c>
      <c r="E370" s="57" t="s">
        <v>241</v>
      </c>
      <c r="F370" s="58">
        <v>51057</v>
      </c>
      <c r="G370" s="58"/>
      <c r="H370" s="58"/>
      <c r="I370" s="222">
        <v>51054.47</v>
      </c>
      <c r="J370" s="113">
        <f t="shared" si="8"/>
        <v>99.99</v>
      </c>
      <c r="K370" s="14"/>
      <c r="L370" s="14"/>
    </row>
    <row r="371" spans="2:12" ht="13.5" thickBot="1">
      <c r="B371" s="121"/>
      <c r="C371" s="162"/>
      <c r="D371" s="59"/>
      <c r="E371" s="12" t="s">
        <v>239</v>
      </c>
      <c r="F371" s="184">
        <f>F370</f>
        <v>51057</v>
      </c>
      <c r="G371" s="184">
        <f>G370</f>
        <v>0</v>
      </c>
      <c r="H371" s="184">
        <f>H370</f>
        <v>0</v>
      </c>
      <c r="I371" s="223">
        <f>I370</f>
        <v>51054.47</v>
      </c>
      <c r="J371" s="114">
        <f t="shared" si="8"/>
        <v>99.99</v>
      </c>
      <c r="K371" s="14"/>
      <c r="L371" s="14"/>
    </row>
    <row r="372" spans="2:12" ht="13.5" thickBot="1">
      <c r="B372" s="121"/>
      <c r="C372" s="120"/>
      <c r="D372" s="185"/>
      <c r="E372" s="186" t="s">
        <v>198</v>
      </c>
      <c r="F372" s="174">
        <f>SUM(F311+F314+F329+F340+F371)</f>
        <v>543397</v>
      </c>
      <c r="G372" s="174">
        <f>SUM(G311+G314+G329+G340+G371)</f>
        <v>26478</v>
      </c>
      <c r="H372" s="174">
        <f>SUM(H311+H314+H329+H340+H371)</f>
        <v>26478</v>
      </c>
      <c r="I372" s="216">
        <f>SUM(I311+I314+I329+I340+I371)</f>
        <v>483337.54000000004</v>
      </c>
      <c r="J372" s="114">
        <f t="shared" si="8"/>
        <v>88.94</v>
      </c>
      <c r="K372" s="14"/>
      <c r="L372" s="14"/>
    </row>
    <row r="373" spans="2:12" ht="12.75">
      <c r="B373" s="121">
        <v>851</v>
      </c>
      <c r="C373" s="120"/>
      <c r="D373" s="141"/>
      <c r="E373" s="146" t="s">
        <v>221</v>
      </c>
      <c r="F373" s="145"/>
      <c r="G373" s="145"/>
      <c r="H373" s="145"/>
      <c r="I373" s="225"/>
      <c r="J373" s="113"/>
      <c r="K373" s="14"/>
      <c r="L373" s="14"/>
    </row>
    <row r="374" spans="2:12" ht="12.75">
      <c r="B374" s="121"/>
      <c r="C374" s="120">
        <v>85195</v>
      </c>
      <c r="D374" s="141"/>
      <c r="E374" s="160" t="s">
        <v>12</v>
      </c>
      <c r="F374" s="159"/>
      <c r="G374" s="159"/>
      <c r="H374" s="159"/>
      <c r="I374" s="226"/>
      <c r="J374" s="113"/>
      <c r="K374" s="14"/>
      <c r="L374" s="14"/>
    </row>
    <row r="375" spans="2:12" ht="12.75">
      <c r="B375" s="121"/>
      <c r="C375" s="120"/>
      <c r="D375" s="141" t="s">
        <v>13</v>
      </c>
      <c r="E375" s="165" t="s">
        <v>241</v>
      </c>
      <c r="F375" s="147">
        <v>211</v>
      </c>
      <c r="G375" s="147"/>
      <c r="H375" s="147"/>
      <c r="I375" s="227">
        <v>211</v>
      </c>
      <c r="J375" s="113">
        <f t="shared" si="8"/>
        <v>100</v>
      </c>
      <c r="K375" s="14"/>
      <c r="L375" s="14"/>
    </row>
    <row r="376" spans="2:12" ht="13.5" thickBot="1">
      <c r="B376" s="121"/>
      <c r="C376" s="120"/>
      <c r="D376" s="128" t="s">
        <v>237</v>
      </c>
      <c r="E376" s="187" t="s">
        <v>238</v>
      </c>
      <c r="F376" s="154">
        <v>37140</v>
      </c>
      <c r="G376" s="154"/>
      <c r="H376" s="154"/>
      <c r="I376" s="228">
        <v>37140</v>
      </c>
      <c r="J376" s="113">
        <f t="shared" si="8"/>
        <v>100</v>
      </c>
      <c r="K376" s="14"/>
      <c r="L376" s="14"/>
    </row>
    <row r="377" spans="2:12" ht="13.5" thickBot="1">
      <c r="B377" s="121"/>
      <c r="C377" s="120"/>
      <c r="D377" s="185"/>
      <c r="E377" s="167" t="s">
        <v>223</v>
      </c>
      <c r="F377" s="168">
        <f>F375+F376</f>
        <v>37351</v>
      </c>
      <c r="G377" s="168">
        <f>G375+G376</f>
        <v>0</v>
      </c>
      <c r="H377" s="168">
        <f>H375+H376</f>
        <v>0</v>
      </c>
      <c r="I377" s="212">
        <f>I375+I376</f>
        <v>37351</v>
      </c>
      <c r="J377" s="113">
        <f t="shared" si="8"/>
        <v>100</v>
      </c>
      <c r="K377" s="14"/>
      <c r="L377" s="14"/>
    </row>
    <row r="378" spans="2:12" ht="13.5" thickBot="1">
      <c r="B378" s="121"/>
      <c r="C378" s="120"/>
      <c r="D378" s="185"/>
      <c r="E378" s="167" t="s">
        <v>242</v>
      </c>
      <c r="F378" s="168">
        <f>SUM(F317+F320+F335+F346+F377)</f>
        <v>37351</v>
      </c>
      <c r="G378" s="168">
        <f>SUM(G317+G320+G335+G346+G377)</f>
        <v>0</v>
      </c>
      <c r="H378" s="168">
        <f>SUM(H317+H320+H335+H346+H377)</f>
        <v>0</v>
      </c>
      <c r="I378" s="212">
        <f>SUM(I317+I320+I335+I346+I377)</f>
        <v>37351</v>
      </c>
      <c r="J378" s="114">
        <f t="shared" si="8"/>
        <v>100</v>
      </c>
      <c r="K378" s="14"/>
      <c r="L378" s="14"/>
    </row>
    <row r="379" spans="2:12" ht="12.75">
      <c r="B379" s="135">
        <v>852</v>
      </c>
      <c r="C379" s="120"/>
      <c r="D379" s="111"/>
      <c r="E379" s="142" t="s">
        <v>85</v>
      </c>
      <c r="F379" s="127"/>
      <c r="G379" s="127"/>
      <c r="H379" s="133"/>
      <c r="I379" s="214"/>
      <c r="J379" s="113"/>
      <c r="K379" s="14"/>
      <c r="L379" s="14"/>
    </row>
    <row r="380" spans="2:12" ht="12.75" hidden="1">
      <c r="B380" s="80"/>
      <c r="C380" s="87"/>
      <c r="D380" s="74"/>
      <c r="E380" s="51"/>
      <c r="F380" s="53"/>
      <c r="G380" s="53"/>
      <c r="H380" s="75"/>
      <c r="I380" s="118"/>
      <c r="J380" s="113" t="e">
        <f t="shared" si="8"/>
        <v>#DIV/0!</v>
      </c>
      <c r="K380" s="14"/>
      <c r="L380" s="14"/>
    </row>
    <row r="381" spans="2:12" ht="12.75" hidden="1">
      <c r="B381" s="91"/>
      <c r="C381" s="22"/>
      <c r="D381" s="27"/>
      <c r="E381" s="26"/>
      <c r="F381" s="24"/>
      <c r="G381" s="24"/>
      <c r="H381" s="28"/>
      <c r="I381" s="119"/>
      <c r="J381" s="113" t="e">
        <f t="shared" si="8"/>
        <v>#DIV/0!</v>
      </c>
      <c r="K381" s="14"/>
      <c r="L381" s="14"/>
    </row>
    <row r="382" spans="2:12" ht="12.75" hidden="1">
      <c r="B382" s="91"/>
      <c r="C382" s="22"/>
      <c r="D382" s="27"/>
      <c r="E382" s="23"/>
      <c r="F382" s="28"/>
      <c r="G382" s="24"/>
      <c r="H382" s="28"/>
      <c r="I382" s="119"/>
      <c r="J382" s="113" t="e">
        <f t="shared" si="8"/>
        <v>#DIV/0!</v>
      </c>
      <c r="K382" s="14"/>
      <c r="L382" s="14"/>
    </row>
    <row r="383" spans="2:12" ht="12.75">
      <c r="B383" s="91"/>
      <c r="C383" s="22">
        <v>85213</v>
      </c>
      <c r="D383" s="27"/>
      <c r="E383" s="51" t="s">
        <v>87</v>
      </c>
      <c r="F383" s="75"/>
      <c r="G383" s="53"/>
      <c r="H383" s="53"/>
      <c r="I383" s="118"/>
      <c r="J383" s="113"/>
      <c r="K383" s="14"/>
      <c r="L383" s="14"/>
    </row>
    <row r="384" spans="2:12" ht="13.5" thickBot="1">
      <c r="B384" s="91"/>
      <c r="C384" s="22"/>
      <c r="D384" s="27" t="s">
        <v>78</v>
      </c>
      <c r="E384" s="57" t="s">
        <v>88</v>
      </c>
      <c r="F384" s="32">
        <v>34000</v>
      </c>
      <c r="G384" s="32"/>
      <c r="H384" s="32"/>
      <c r="I384" s="175">
        <v>33032.76</v>
      </c>
      <c r="J384" s="113">
        <f t="shared" si="8"/>
        <v>97.15</v>
      </c>
      <c r="K384" s="14"/>
      <c r="L384" s="14"/>
    </row>
    <row r="385" spans="2:12" ht="13.5" thickBot="1">
      <c r="B385" s="91"/>
      <c r="C385" s="22"/>
      <c r="D385" s="35"/>
      <c r="E385" s="73" t="s">
        <v>89</v>
      </c>
      <c r="F385" s="37">
        <f>F384</f>
        <v>34000</v>
      </c>
      <c r="G385" s="37">
        <f>G384</f>
        <v>0</v>
      </c>
      <c r="H385" s="37">
        <f>H384</f>
        <v>0</v>
      </c>
      <c r="I385" s="152">
        <f>I384</f>
        <v>33032.76</v>
      </c>
      <c r="J385" s="113">
        <f t="shared" si="8"/>
        <v>97.15</v>
      </c>
      <c r="K385" s="14"/>
      <c r="L385" s="14"/>
    </row>
    <row r="386" spans="2:12" ht="12.75">
      <c r="B386" s="29"/>
      <c r="C386" s="22">
        <v>85214</v>
      </c>
      <c r="D386" s="27"/>
      <c r="E386" s="51" t="s">
        <v>90</v>
      </c>
      <c r="F386" s="53"/>
      <c r="G386" s="53"/>
      <c r="H386" s="53"/>
      <c r="I386" s="118"/>
      <c r="J386" s="113"/>
      <c r="K386" s="14"/>
      <c r="L386" s="14"/>
    </row>
    <row r="387" spans="2:12" ht="13.5" thickBot="1">
      <c r="B387" s="29"/>
      <c r="C387" s="22"/>
      <c r="D387" s="27" t="s">
        <v>78</v>
      </c>
      <c r="E387" s="33" t="s">
        <v>91</v>
      </c>
      <c r="F387" s="32">
        <v>180000</v>
      </c>
      <c r="G387" s="32"/>
      <c r="H387" s="32"/>
      <c r="I387" s="175">
        <v>90000</v>
      </c>
      <c r="J387" s="113">
        <f t="shared" si="8"/>
        <v>50</v>
      </c>
      <c r="K387" s="14"/>
      <c r="L387" s="14"/>
    </row>
    <row r="388" spans="2:12" ht="13.5" thickBot="1">
      <c r="B388" s="29"/>
      <c r="C388" s="22"/>
      <c r="D388" s="35"/>
      <c r="E388" s="73" t="s">
        <v>92</v>
      </c>
      <c r="F388" s="37">
        <f>SUM(F387:F387)</f>
        <v>180000</v>
      </c>
      <c r="G388" s="37">
        <f>SUM(G387:G387)</f>
        <v>0</v>
      </c>
      <c r="H388" s="37">
        <f>SUM(H387:H387)</f>
        <v>0</v>
      </c>
      <c r="I388" s="152">
        <f>SUM(I387:I387)</f>
        <v>90000</v>
      </c>
      <c r="J388" s="113">
        <f t="shared" si="8"/>
        <v>50</v>
      </c>
      <c r="K388" s="14"/>
      <c r="L388" s="14"/>
    </row>
    <row r="389" spans="2:12" ht="12.75" hidden="1">
      <c r="B389" s="29"/>
      <c r="C389" s="22"/>
      <c r="D389" s="22"/>
      <c r="E389" s="83"/>
      <c r="F389" s="53"/>
      <c r="G389" s="53"/>
      <c r="H389" s="53"/>
      <c r="I389" s="118"/>
      <c r="J389" s="113" t="e">
        <f t="shared" si="8"/>
        <v>#DIV/0!</v>
      </c>
      <c r="K389" s="14"/>
      <c r="L389" s="14"/>
    </row>
    <row r="390" spans="2:12" ht="12.75" hidden="1">
      <c r="B390" s="29"/>
      <c r="C390" s="22"/>
      <c r="D390" s="22"/>
      <c r="E390" s="30"/>
      <c r="F390" s="24"/>
      <c r="G390" s="24"/>
      <c r="H390" s="24"/>
      <c r="I390" s="119"/>
      <c r="J390" s="113" t="e">
        <f t="shared" si="8"/>
        <v>#DIV/0!</v>
      </c>
      <c r="K390" s="14"/>
      <c r="L390" s="14"/>
    </row>
    <row r="391" spans="2:12" ht="12.75" hidden="1">
      <c r="B391" s="29"/>
      <c r="C391" s="22"/>
      <c r="D391" s="22"/>
      <c r="E391" s="31"/>
      <c r="F391" s="28"/>
      <c r="G391" s="28"/>
      <c r="H391" s="24"/>
      <c r="I391" s="119"/>
      <c r="J391" s="113" t="e">
        <f t="shared" si="8"/>
        <v>#DIV/0!</v>
      </c>
      <c r="K391" s="14"/>
      <c r="L391" s="14"/>
    </row>
    <row r="392" spans="2:12" ht="12.75" hidden="1">
      <c r="B392" s="29"/>
      <c r="C392" s="22"/>
      <c r="D392" s="22"/>
      <c r="E392" s="31"/>
      <c r="F392" s="28"/>
      <c r="G392" s="28"/>
      <c r="H392" s="24"/>
      <c r="I392" s="119"/>
      <c r="J392" s="113" t="e">
        <f t="shared" si="8"/>
        <v>#DIV/0!</v>
      </c>
      <c r="K392" s="14"/>
      <c r="L392" s="14"/>
    </row>
    <row r="393" spans="2:12" ht="12.75" hidden="1">
      <c r="B393" s="29"/>
      <c r="C393" s="22"/>
      <c r="D393" s="22"/>
      <c r="E393" s="30"/>
      <c r="F393" s="24"/>
      <c r="G393" s="24"/>
      <c r="H393" s="24"/>
      <c r="I393" s="119"/>
      <c r="J393" s="113" t="e">
        <f t="shared" si="8"/>
        <v>#DIV/0!</v>
      </c>
      <c r="K393" s="14"/>
      <c r="L393" s="14"/>
    </row>
    <row r="394" spans="2:12" ht="12.75" hidden="1">
      <c r="B394" s="29"/>
      <c r="C394" s="22"/>
      <c r="D394" s="22"/>
      <c r="E394" s="31"/>
      <c r="F394" s="28"/>
      <c r="G394" s="28"/>
      <c r="H394" s="24"/>
      <c r="I394" s="119"/>
      <c r="J394" s="113" t="e">
        <f t="shared" si="8"/>
        <v>#DIV/0!</v>
      </c>
      <c r="K394" s="14"/>
      <c r="L394" s="14"/>
    </row>
    <row r="395" spans="2:12" ht="12.75" hidden="1">
      <c r="B395" s="29"/>
      <c r="C395" s="22"/>
      <c r="D395" s="27"/>
      <c r="E395" s="23"/>
      <c r="F395" s="24"/>
      <c r="G395" s="24"/>
      <c r="H395" s="24"/>
      <c r="I395" s="119"/>
      <c r="J395" s="113" t="e">
        <f t="shared" si="8"/>
        <v>#DIV/0!</v>
      </c>
      <c r="K395" s="14"/>
      <c r="L395" s="14"/>
    </row>
    <row r="396" spans="2:12" ht="12.75" hidden="1">
      <c r="B396" s="29"/>
      <c r="C396" s="22"/>
      <c r="D396" s="27"/>
      <c r="E396" s="26"/>
      <c r="F396" s="24"/>
      <c r="G396" s="24"/>
      <c r="H396" s="24"/>
      <c r="I396" s="119"/>
      <c r="J396" s="113" t="e">
        <f t="shared" si="8"/>
        <v>#DIV/0!</v>
      </c>
      <c r="K396" s="14"/>
      <c r="L396" s="14"/>
    </row>
    <row r="397" spans="2:12" ht="12.75" hidden="1">
      <c r="B397" s="29"/>
      <c r="C397" s="22"/>
      <c r="D397" s="27"/>
      <c r="E397" s="23"/>
      <c r="F397" s="28"/>
      <c r="G397" s="28"/>
      <c r="H397" s="28"/>
      <c r="I397" s="119"/>
      <c r="J397" s="113" t="e">
        <f t="shared" si="8"/>
        <v>#DIV/0!</v>
      </c>
      <c r="K397" s="14"/>
      <c r="L397" s="14"/>
    </row>
    <row r="398" spans="2:12" ht="12.75">
      <c r="B398" s="29"/>
      <c r="C398" s="22">
        <v>85216</v>
      </c>
      <c r="D398" s="27"/>
      <c r="E398" s="23" t="s">
        <v>93</v>
      </c>
      <c r="F398" s="28"/>
      <c r="G398" s="28"/>
      <c r="H398" s="28"/>
      <c r="I398" s="119"/>
      <c r="J398" s="113"/>
      <c r="K398" s="14"/>
      <c r="L398" s="14"/>
    </row>
    <row r="399" spans="2:12" ht="13.5" thickBot="1">
      <c r="B399" s="29"/>
      <c r="C399" s="22"/>
      <c r="D399" s="27" t="s">
        <v>78</v>
      </c>
      <c r="E399" s="57" t="s">
        <v>224</v>
      </c>
      <c r="F399" s="32">
        <v>362000</v>
      </c>
      <c r="G399" s="34"/>
      <c r="H399" s="34"/>
      <c r="I399" s="175">
        <v>346000</v>
      </c>
      <c r="J399" s="113">
        <f t="shared" si="8"/>
        <v>95.58</v>
      </c>
      <c r="K399" s="14"/>
      <c r="L399" s="14"/>
    </row>
    <row r="400" spans="2:12" ht="13.5" thickBot="1">
      <c r="B400" s="29"/>
      <c r="C400" s="22"/>
      <c r="D400" s="35"/>
      <c r="E400" s="11" t="s">
        <v>94</v>
      </c>
      <c r="F400" s="170">
        <f>SUM(F399)</f>
        <v>362000</v>
      </c>
      <c r="G400" s="170">
        <f>SUM(G399)</f>
        <v>0</v>
      </c>
      <c r="H400" s="170">
        <f>SUM(H399)</f>
        <v>0</v>
      </c>
      <c r="I400" s="200">
        <f>SUM(I399)</f>
        <v>346000</v>
      </c>
      <c r="J400" s="113">
        <f t="shared" si="8"/>
        <v>95.58</v>
      </c>
      <c r="K400" s="14"/>
      <c r="L400" s="14"/>
    </row>
    <row r="401" spans="2:12" ht="12.75">
      <c r="B401" s="29"/>
      <c r="C401" s="22">
        <v>85219</v>
      </c>
      <c r="D401" s="27"/>
      <c r="E401" s="51" t="s">
        <v>95</v>
      </c>
      <c r="F401" s="53"/>
      <c r="G401" s="53"/>
      <c r="H401" s="53"/>
      <c r="I401" s="118"/>
      <c r="J401" s="113"/>
      <c r="K401" s="14"/>
      <c r="L401" s="14"/>
    </row>
    <row r="402" spans="2:12" ht="12.75" hidden="1">
      <c r="B402" s="29"/>
      <c r="C402" s="22">
        <v>85219</v>
      </c>
      <c r="D402" s="27"/>
      <c r="E402" s="26"/>
      <c r="F402" s="24"/>
      <c r="G402" s="24"/>
      <c r="H402" s="24"/>
      <c r="I402" s="119"/>
      <c r="J402" s="113" t="e">
        <f t="shared" si="8"/>
        <v>#DIV/0!</v>
      </c>
      <c r="K402" s="14"/>
      <c r="L402" s="14"/>
    </row>
    <row r="403" spans="2:12" ht="13.5" thickBot="1">
      <c r="B403" s="29"/>
      <c r="C403" s="22"/>
      <c r="D403" s="27" t="s">
        <v>78</v>
      </c>
      <c r="E403" s="57" t="s">
        <v>222</v>
      </c>
      <c r="F403" s="32">
        <v>164672</v>
      </c>
      <c r="G403" s="32"/>
      <c r="H403" s="32"/>
      <c r="I403" s="175">
        <v>164672</v>
      </c>
      <c r="J403" s="113">
        <f t="shared" si="8"/>
        <v>100</v>
      </c>
      <c r="K403" s="14"/>
      <c r="L403" s="14"/>
    </row>
    <row r="404" spans="2:12" ht="13.5" thickBot="1">
      <c r="B404" s="29"/>
      <c r="C404" s="22"/>
      <c r="D404" s="35"/>
      <c r="E404" s="12" t="s">
        <v>96</v>
      </c>
      <c r="F404" s="170">
        <f>SUM(F402:F403)</f>
        <v>164672</v>
      </c>
      <c r="G404" s="170">
        <f>SUM(G402:G403)</f>
        <v>0</v>
      </c>
      <c r="H404" s="170">
        <f>SUM(H402:H403)</f>
        <v>0</v>
      </c>
      <c r="I404" s="200">
        <f>SUM(I402:I403)</f>
        <v>164672</v>
      </c>
      <c r="J404" s="113">
        <f t="shared" si="8"/>
        <v>100</v>
      </c>
      <c r="K404" s="14"/>
      <c r="L404" s="14"/>
    </row>
    <row r="405" spans="2:12" ht="12.75" hidden="1">
      <c r="B405" s="29"/>
      <c r="C405" s="22"/>
      <c r="D405" s="27"/>
      <c r="E405" s="83"/>
      <c r="F405" s="75"/>
      <c r="G405" s="75"/>
      <c r="H405" s="75"/>
      <c r="I405" s="203"/>
      <c r="J405" s="113" t="e">
        <f t="shared" si="8"/>
        <v>#DIV/0!</v>
      </c>
      <c r="K405" s="14"/>
      <c r="L405" s="14"/>
    </row>
    <row r="406" spans="2:12" ht="12.75" hidden="1">
      <c r="B406" s="29"/>
      <c r="C406" s="22"/>
      <c r="D406" s="27"/>
      <c r="E406" s="30"/>
      <c r="F406" s="24"/>
      <c r="G406" s="24"/>
      <c r="H406" s="24"/>
      <c r="I406" s="119"/>
      <c r="J406" s="113" t="e">
        <f t="shared" si="8"/>
        <v>#DIV/0!</v>
      </c>
      <c r="K406" s="14"/>
      <c r="L406" s="14"/>
    </row>
    <row r="407" spans="2:12" ht="12.75" hidden="1">
      <c r="B407" s="29"/>
      <c r="C407" s="22"/>
      <c r="D407" s="27"/>
      <c r="E407" s="31"/>
      <c r="F407" s="28"/>
      <c r="G407" s="28"/>
      <c r="H407" s="28"/>
      <c r="I407" s="202"/>
      <c r="J407" s="113" t="e">
        <f t="shared" si="8"/>
        <v>#DIV/0!</v>
      </c>
      <c r="K407" s="14"/>
      <c r="L407" s="14"/>
    </row>
    <row r="408" spans="2:12" ht="12.75">
      <c r="B408" s="29"/>
      <c r="C408" s="22">
        <v>85230</v>
      </c>
      <c r="D408" s="22"/>
      <c r="E408" s="31" t="s">
        <v>160</v>
      </c>
      <c r="F408" s="24"/>
      <c r="G408" s="24"/>
      <c r="H408" s="24"/>
      <c r="I408" s="119"/>
      <c r="J408" s="113"/>
      <c r="K408" s="14"/>
      <c r="L408" s="14"/>
    </row>
    <row r="409" spans="2:12" ht="12.75" hidden="1">
      <c r="B409" s="29"/>
      <c r="C409" s="22">
        <v>85295</v>
      </c>
      <c r="D409" s="22"/>
      <c r="E409" s="30"/>
      <c r="F409" s="24"/>
      <c r="G409" s="24"/>
      <c r="H409" s="24"/>
      <c r="I409" s="119"/>
      <c r="J409" s="113" t="e">
        <f t="shared" si="8"/>
        <v>#DIV/0!</v>
      </c>
      <c r="K409" s="14"/>
      <c r="L409" s="14"/>
    </row>
    <row r="410" spans="2:12" ht="13.5" thickBot="1">
      <c r="B410" s="29"/>
      <c r="C410" s="22"/>
      <c r="D410" s="22">
        <v>2030</v>
      </c>
      <c r="E410" s="30" t="s">
        <v>225</v>
      </c>
      <c r="F410" s="24">
        <v>113000</v>
      </c>
      <c r="G410" s="24"/>
      <c r="H410" s="24"/>
      <c r="I410" s="119">
        <v>76671.15</v>
      </c>
      <c r="J410" s="113">
        <f t="shared" si="8"/>
        <v>67.85</v>
      </c>
      <c r="K410" s="14"/>
      <c r="L410" s="14"/>
    </row>
    <row r="411" spans="2:12" ht="13.5" hidden="1" thickBot="1">
      <c r="B411" s="29"/>
      <c r="C411" s="22"/>
      <c r="D411" s="22"/>
      <c r="E411" s="30"/>
      <c r="F411" s="24"/>
      <c r="G411" s="24"/>
      <c r="H411" s="24"/>
      <c r="I411" s="119"/>
      <c r="J411" s="113" t="e">
        <f t="shared" si="8"/>
        <v>#DIV/0!</v>
      </c>
      <c r="K411" s="14"/>
      <c r="L411" s="14"/>
    </row>
    <row r="412" spans="2:12" ht="13.5" hidden="1" thickBot="1">
      <c r="B412" s="29"/>
      <c r="C412" s="22"/>
      <c r="D412" s="22"/>
      <c r="E412" s="33"/>
      <c r="F412" s="32"/>
      <c r="G412" s="32"/>
      <c r="H412" s="32"/>
      <c r="I412" s="175"/>
      <c r="J412" s="113" t="e">
        <f t="shared" si="8"/>
        <v>#DIV/0!</v>
      </c>
      <c r="K412" s="14"/>
      <c r="L412" s="14"/>
    </row>
    <row r="413" spans="2:12" ht="13.5" thickBot="1">
      <c r="B413" s="29"/>
      <c r="C413" s="22"/>
      <c r="D413" s="88"/>
      <c r="E413" s="36" t="s">
        <v>161</v>
      </c>
      <c r="F413" s="37">
        <f>SUM(F408:F412)</f>
        <v>113000</v>
      </c>
      <c r="G413" s="37">
        <f>SUM(G408:G412)</f>
        <v>0</v>
      </c>
      <c r="H413" s="37">
        <f>SUM(H408:H412)</f>
        <v>0</v>
      </c>
      <c r="I413" s="152">
        <f>SUM(I408:I412)</f>
        <v>76671.15</v>
      </c>
      <c r="J413" s="113">
        <f t="shared" si="8"/>
        <v>67.85</v>
      </c>
      <c r="K413" s="14"/>
      <c r="L413" s="14"/>
    </row>
    <row r="414" spans="2:12" ht="12.75">
      <c r="B414" s="38"/>
      <c r="C414" s="22">
        <v>85295</v>
      </c>
      <c r="D414" s="27"/>
      <c r="E414" s="23" t="s">
        <v>174</v>
      </c>
      <c r="F414" s="28"/>
      <c r="G414" s="28"/>
      <c r="H414" s="28"/>
      <c r="I414" s="119"/>
      <c r="J414" s="113"/>
      <c r="K414" s="14"/>
      <c r="L414" s="14"/>
    </row>
    <row r="415" spans="2:12" ht="13.5" thickBot="1">
      <c r="B415" s="38"/>
      <c r="C415" s="22"/>
      <c r="D415" s="128" t="s">
        <v>237</v>
      </c>
      <c r="E415" s="166" t="s">
        <v>238</v>
      </c>
      <c r="F415" s="147">
        <v>12667</v>
      </c>
      <c r="G415" s="147"/>
      <c r="H415" s="147"/>
      <c r="I415" s="227">
        <v>0</v>
      </c>
      <c r="J415" s="113">
        <f t="shared" si="8"/>
        <v>0</v>
      </c>
      <c r="K415" s="14"/>
      <c r="L415" s="14"/>
    </row>
    <row r="416" spans="2:12" ht="13.5" thickBot="1">
      <c r="B416" s="38"/>
      <c r="C416" s="22"/>
      <c r="D416" s="35"/>
      <c r="E416" s="73" t="s">
        <v>243</v>
      </c>
      <c r="F416" s="37">
        <f>SUM(F415)</f>
        <v>12667</v>
      </c>
      <c r="G416" s="37">
        <f>SUM(G415)</f>
        <v>0</v>
      </c>
      <c r="H416" s="37">
        <f>SUM(H415)</f>
        <v>0</v>
      </c>
      <c r="I416" s="152">
        <f>SUM(I415)</f>
        <v>0</v>
      </c>
      <c r="J416" s="113">
        <f t="shared" si="8"/>
        <v>0</v>
      </c>
      <c r="K416" s="14"/>
      <c r="L416" s="14"/>
    </row>
    <row r="417" spans="2:12" ht="13.5" thickBot="1">
      <c r="B417" s="86"/>
      <c r="C417" s="78"/>
      <c r="D417" s="90"/>
      <c r="E417" s="73" t="s">
        <v>97</v>
      </c>
      <c r="F417" s="79">
        <f>F385+F388+F400+F404+F413+F416</f>
        <v>866339</v>
      </c>
      <c r="G417" s="79">
        <f>G385+G388+G400+G404+G413+G416</f>
        <v>0</v>
      </c>
      <c r="H417" s="79">
        <f>H385+H388+H400+H404+H413+H416</f>
        <v>0</v>
      </c>
      <c r="I417" s="219">
        <f>I385+I388+I400+I404+I413+I416</f>
        <v>710375.91</v>
      </c>
      <c r="J417" s="113">
        <f t="shared" si="8"/>
        <v>81.99</v>
      </c>
      <c r="K417" s="14"/>
      <c r="L417" s="14"/>
    </row>
    <row r="418" spans="2:12" ht="12.75" hidden="1">
      <c r="B418" s="80"/>
      <c r="C418" s="87"/>
      <c r="D418" s="50"/>
      <c r="E418" s="104"/>
      <c r="F418" s="53"/>
      <c r="G418" s="53"/>
      <c r="H418" s="75"/>
      <c r="I418" s="118"/>
      <c r="J418" s="113" t="e">
        <f t="shared" si="8"/>
        <v>#DIV/0!</v>
      </c>
      <c r="K418" s="14"/>
      <c r="L418" s="14"/>
    </row>
    <row r="419" spans="2:12" ht="12.75" hidden="1">
      <c r="B419" s="29"/>
      <c r="C419" s="55"/>
      <c r="D419" s="22"/>
      <c r="E419" s="30"/>
      <c r="F419" s="24"/>
      <c r="G419" s="24"/>
      <c r="H419" s="28"/>
      <c r="I419" s="119"/>
      <c r="J419" s="113" t="e">
        <f t="shared" si="8"/>
        <v>#DIV/0!</v>
      </c>
      <c r="K419" s="14"/>
      <c r="L419" s="14"/>
    </row>
    <row r="420" spans="2:12" ht="12.75" hidden="1">
      <c r="B420" s="29"/>
      <c r="C420" s="22"/>
      <c r="D420" s="22"/>
      <c r="E420" s="30"/>
      <c r="F420" s="24"/>
      <c r="G420" s="24"/>
      <c r="H420" s="28"/>
      <c r="I420" s="119"/>
      <c r="J420" s="113" t="e">
        <f t="shared" si="8"/>
        <v>#DIV/0!</v>
      </c>
      <c r="K420" s="14"/>
      <c r="L420" s="14"/>
    </row>
    <row r="421" spans="2:12" ht="12.75" hidden="1">
      <c r="B421" s="29"/>
      <c r="C421" s="22"/>
      <c r="D421" s="22"/>
      <c r="E421" s="30"/>
      <c r="F421" s="24"/>
      <c r="G421" s="24"/>
      <c r="H421" s="28"/>
      <c r="I421" s="119"/>
      <c r="J421" s="113" t="e">
        <f t="shared" si="8"/>
        <v>#DIV/0!</v>
      </c>
      <c r="K421" s="14"/>
      <c r="L421" s="14"/>
    </row>
    <row r="422" spans="2:12" ht="12.75" hidden="1">
      <c r="B422" s="29"/>
      <c r="C422" s="22"/>
      <c r="D422" s="22"/>
      <c r="E422" s="30"/>
      <c r="F422" s="24"/>
      <c r="G422" s="24"/>
      <c r="H422" s="28"/>
      <c r="I422" s="119"/>
      <c r="J422" s="113" t="e">
        <f aca="true" t="shared" si="9" ref="J422:J484">ROUNDDOWN((I422/F422*100),2)</f>
        <v>#DIV/0!</v>
      </c>
      <c r="K422" s="14"/>
      <c r="L422" s="14"/>
    </row>
    <row r="423" spans="2:12" ht="12.75" hidden="1">
      <c r="B423" s="29"/>
      <c r="C423" s="22"/>
      <c r="D423" s="22"/>
      <c r="E423" s="30"/>
      <c r="F423" s="24"/>
      <c r="G423" s="24"/>
      <c r="H423" s="28"/>
      <c r="I423" s="119"/>
      <c r="J423" s="113" t="e">
        <f t="shared" si="9"/>
        <v>#DIV/0!</v>
      </c>
      <c r="K423" s="14"/>
      <c r="L423" s="14"/>
    </row>
    <row r="424" spans="2:12" ht="12.75" hidden="1">
      <c r="B424" s="91"/>
      <c r="C424" s="22"/>
      <c r="D424" s="54"/>
      <c r="E424" s="23"/>
      <c r="F424" s="72"/>
      <c r="G424" s="24"/>
      <c r="H424" s="28"/>
      <c r="I424" s="119"/>
      <c r="J424" s="113" t="e">
        <f t="shared" si="9"/>
        <v>#DIV/0!</v>
      </c>
      <c r="K424" s="14"/>
      <c r="L424" s="14"/>
    </row>
    <row r="425" spans="2:12" ht="12.75">
      <c r="B425" s="80">
        <v>853</v>
      </c>
      <c r="C425" s="87"/>
      <c r="D425" s="50"/>
      <c r="E425" s="51" t="s">
        <v>209</v>
      </c>
      <c r="F425" s="52"/>
      <c r="G425" s="53"/>
      <c r="H425" s="75"/>
      <c r="I425" s="118"/>
      <c r="J425" s="113"/>
      <c r="K425" s="14"/>
      <c r="L425" s="14"/>
    </row>
    <row r="426" spans="2:12" ht="12.75">
      <c r="B426" s="80"/>
      <c r="C426" s="87">
        <v>85395</v>
      </c>
      <c r="D426" s="50"/>
      <c r="E426" s="51" t="s">
        <v>174</v>
      </c>
      <c r="F426" s="52"/>
      <c r="G426" s="53"/>
      <c r="H426" s="75"/>
      <c r="I426" s="118"/>
      <c r="J426" s="113"/>
      <c r="K426" s="14"/>
      <c r="L426" s="14"/>
    </row>
    <row r="427" spans="2:12" ht="12.75">
      <c r="B427" s="80"/>
      <c r="C427" s="87"/>
      <c r="D427" s="50" t="s">
        <v>207</v>
      </c>
      <c r="E427" s="62" t="s">
        <v>194</v>
      </c>
      <c r="F427" s="63">
        <v>1474590.62</v>
      </c>
      <c r="G427" s="53"/>
      <c r="H427" s="53"/>
      <c r="I427" s="118">
        <v>1411635.71</v>
      </c>
      <c r="J427" s="113">
        <f t="shared" si="9"/>
        <v>95.73</v>
      </c>
      <c r="K427" s="14"/>
      <c r="L427" s="14"/>
    </row>
    <row r="428" spans="2:12" ht="13.5" thickBot="1">
      <c r="B428" s="80"/>
      <c r="C428" s="87"/>
      <c r="D428" s="50" t="s">
        <v>208</v>
      </c>
      <c r="E428" s="189" t="s">
        <v>194</v>
      </c>
      <c r="F428" s="190">
        <v>178804.08</v>
      </c>
      <c r="G428" s="42"/>
      <c r="H428" s="42"/>
      <c r="I428" s="105">
        <v>166074.79</v>
      </c>
      <c r="J428" s="113">
        <f t="shared" si="9"/>
        <v>92.88</v>
      </c>
      <c r="K428" s="14"/>
      <c r="L428" s="14"/>
    </row>
    <row r="429" spans="2:12" ht="13.5" thickBot="1">
      <c r="B429" s="80"/>
      <c r="C429" s="87"/>
      <c r="D429" s="188"/>
      <c r="E429" s="11" t="s">
        <v>210</v>
      </c>
      <c r="F429" s="174">
        <f>SUM(F427:F428)</f>
        <v>1653394.7000000002</v>
      </c>
      <c r="G429" s="174">
        <f>SUM(G427:G428)</f>
        <v>0</v>
      </c>
      <c r="H429" s="174">
        <f>SUM(H427:H428)</f>
        <v>0</v>
      </c>
      <c r="I429" s="216">
        <f>SUM(I427:I428)</f>
        <v>1577710.5</v>
      </c>
      <c r="J429" s="114">
        <f t="shared" si="9"/>
        <v>95.42</v>
      </c>
      <c r="K429" s="14"/>
      <c r="L429" s="14"/>
    </row>
    <row r="430" spans="2:12" ht="13.5" thickBot="1">
      <c r="B430" s="80"/>
      <c r="C430" s="87"/>
      <c r="D430" s="188"/>
      <c r="E430" s="11" t="s">
        <v>211</v>
      </c>
      <c r="F430" s="174">
        <v>1653394.7</v>
      </c>
      <c r="G430" s="170"/>
      <c r="H430" s="170"/>
      <c r="I430" s="200">
        <v>1577710.5</v>
      </c>
      <c r="J430" s="114">
        <f t="shared" si="9"/>
        <v>95.42</v>
      </c>
      <c r="K430" s="14"/>
      <c r="L430" s="14"/>
    </row>
    <row r="431" spans="2:12" ht="12.75">
      <c r="B431" s="80">
        <v>854</v>
      </c>
      <c r="C431" s="49"/>
      <c r="D431" s="50"/>
      <c r="E431" s="51" t="s">
        <v>98</v>
      </c>
      <c r="F431" s="52"/>
      <c r="G431" s="53"/>
      <c r="H431" s="75"/>
      <c r="I431" s="118"/>
      <c r="J431" s="113"/>
      <c r="K431" s="14"/>
      <c r="L431" s="14"/>
    </row>
    <row r="432" spans="2:12" ht="12.75">
      <c r="B432" s="91"/>
      <c r="C432" s="55">
        <v>85415</v>
      </c>
      <c r="D432" s="54"/>
      <c r="E432" s="23" t="s">
        <v>99</v>
      </c>
      <c r="F432" s="72"/>
      <c r="G432" s="24"/>
      <c r="H432" s="28"/>
      <c r="I432" s="119"/>
      <c r="J432" s="113"/>
      <c r="K432" s="14"/>
      <c r="L432" s="14"/>
    </row>
    <row r="433" spans="2:12" ht="13.5" thickBot="1">
      <c r="B433" s="91"/>
      <c r="C433" s="55"/>
      <c r="D433" s="54" t="s">
        <v>78</v>
      </c>
      <c r="E433" s="57" t="s">
        <v>100</v>
      </c>
      <c r="F433" s="58">
        <v>49231</v>
      </c>
      <c r="G433" s="32"/>
      <c r="H433" s="34"/>
      <c r="I433" s="175">
        <v>22587.84</v>
      </c>
      <c r="J433" s="113">
        <f t="shared" si="9"/>
        <v>45.88</v>
      </c>
      <c r="K433" s="14"/>
      <c r="L433" s="14"/>
    </row>
    <row r="434" spans="2:12" ht="13.5" thickBot="1">
      <c r="B434" s="91"/>
      <c r="C434" s="55"/>
      <c r="D434" s="59"/>
      <c r="E434" s="11" t="s">
        <v>101</v>
      </c>
      <c r="F434" s="174">
        <f>F433</f>
        <v>49231</v>
      </c>
      <c r="G434" s="174">
        <f>G433</f>
        <v>0</v>
      </c>
      <c r="H434" s="174">
        <f>H433</f>
        <v>0</v>
      </c>
      <c r="I434" s="216">
        <f>I433</f>
        <v>22587.84</v>
      </c>
      <c r="J434" s="114">
        <f t="shared" si="9"/>
        <v>45.88</v>
      </c>
      <c r="K434" s="14"/>
      <c r="L434" s="14"/>
    </row>
    <row r="435" spans="2:12" ht="13.5" hidden="1" thickBot="1">
      <c r="B435" s="91"/>
      <c r="C435" s="55"/>
      <c r="D435" s="59"/>
      <c r="E435" s="11"/>
      <c r="F435" s="191"/>
      <c r="G435" s="171"/>
      <c r="H435" s="170"/>
      <c r="I435" s="215">
        <v>267813</v>
      </c>
      <c r="J435" s="114" t="e">
        <f t="shared" si="9"/>
        <v>#DIV/0!</v>
      </c>
      <c r="K435" s="14"/>
      <c r="L435" s="14"/>
    </row>
    <row r="436" spans="2:12" ht="13.5" hidden="1" thickBot="1">
      <c r="B436" s="91"/>
      <c r="C436" s="55"/>
      <c r="D436" s="59"/>
      <c r="E436" s="172"/>
      <c r="F436" s="191"/>
      <c r="G436" s="171"/>
      <c r="H436" s="171"/>
      <c r="I436" s="215">
        <v>267813</v>
      </c>
      <c r="J436" s="114" t="e">
        <f t="shared" si="9"/>
        <v>#DIV/0!</v>
      </c>
      <c r="K436" s="14"/>
      <c r="L436" s="14"/>
    </row>
    <row r="437" spans="2:12" ht="13.5" hidden="1" thickBot="1">
      <c r="B437" s="91"/>
      <c r="C437" s="55"/>
      <c r="D437" s="59"/>
      <c r="E437" s="11"/>
      <c r="F437" s="174"/>
      <c r="G437" s="171"/>
      <c r="H437" s="171"/>
      <c r="I437" s="215">
        <v>267813</v>
      </c>
      <c r="J437" s="114" t="e">
        <f t="shared" si="9"/>
        <v>#DIV/0!</v>
      </c>
      <c r="K437" s="14"/>
      <c r="L437" s="14"/>
    </row>
    <row r="438" spans="2:12" ht="13.5" hidden="1" thickBot="1">
      <c r="B438" s="91"/>
      <c r="C438" s="55"/>
      <c r="D438" s="59"/>
      <c r="E438" s="11"/>
      <c r="F438" s="174"/>
      <c r="G438" s="171"/>
      <c r="H438" s="171"/>
      <c r="I438" s="215">
        <v>267813</v>
      </c>
      <c r="J438" s="114" t="e">
        <f t="shared" si="9"/>
        <v>#DIV/0!</v>
      </c>
      <c r="K438" s="14"/>
      <c r="L438" s="14"/>
    </row>
    <row r="439" spans="2:12" ht="13.5" hidden="1" thickBot="1">
      <c r="B439" s="91"/>
      <c r="C439" s="55"/>
      <c r="D439" s="59"/>
      <c r="E439" s="192"/>
      <c r="F439" s="191"/>
      <c r="G439" s="171"/>
      <c r="H439" s="171"/>
      <c r="I439" s="215">
        <v>267813</v>
      </c>
      <c r="J439" s="114" t="e">
        <f t="shared" si="9"/>
        <v>#DIV/0!</v>
      </c>
      <c r="K439" s="14"/>
      <c r="L439" s="14"/>
    </row>
    <row r="440" spans="2:12" ht="13.5" hidden="1" thickBot="1">
      <c r="B440" s="91"/>
      <c r="C440" s="55"/>
      <c r="D440" s="59"/>
      <c r="E440" s="11"/>
      <c r="F440" s="174"/>
      <c r="G440" s="171"/>
      <c r="H440" s="171"/>
      <c r="I440" s="215">
        <v>267813</v>
      </c>
      <c r="J440" s="114" t="e">
        <f t="shared" si="9"/>
        <v>#DIV/0!</v>
      </c>
      <c r="K440" s="14"/>
      <c r="L440" s="14"/>
    </row>
    <row r="441" spans="2:12" ht="13.5" thickBot="1">
      <c r="B441" s="43"/>
      <c r="C441" s="44"/>
      <c r="D441" s="169"/>
      <c r="E441" s="11" t="s">
        <v>102</v>
      </c>
      <c r="F441" s="174">
        <f>SUM(F434)</f>
        <v>49231</v>
      </c>
      <c r="G441" s="174">
        <f>SUM(G434)</f>
        <v>0</v>
      </c>
      <c r="H441" s="174">
        <f>SUM(H434)</f>
        <v>0</v>
      </c>
      <c r="I441" s="216">
        <f>SUM(I434)</f>
        <v>22587.84</v>
      </c>
      <c r="J441" s="114">
        <f t="shared" si="9"/>
        <v>45.88</v>
      </c>
      <c r="K441" s="14"/>
      <c r="L441" s="14"/>
    </row>
    <row r="442" spans="2:12" ht="12.75" hidden="1">
      <c r="B442" s="80"/>
      <c r="C442" s="49"/>
      <c r="D442" s="74"/>
      <c r="E442" s="51"/>
      <c r="F442" s="53"/>
      <c r="G442" s="53"/>
      <c r="H442" s="75"/>
      <c r="I442" s="118">
        <v>267813</v>
      </c>
      <c r="J442" s="113" t="e">
        <f t="shared" si="9"/>
        <v>#DIV/0!</v>
      </c>
      <c r="K442" s="14"/>
      <c r="L442" s="14"/>
    </row>
    <row r="443" spans="2:12" ht="12.75" hidden="1">
      <c r="B443" s="29"/>
      <c r="C443" s="22"/>
      <c r="D443" s="27"/>
      <c r="E443" s="23"/>
      <c r="F443" s="24"/>
      <c r="G443" s="24"/>
      <c r="H443" s="28"/>
      <c r="I443" s="119">
        <v>267813</v>
      </c>
      <c r="J443" s="113" t="e">
        <f t="shared" si="9"/>
        <v>#DIV/0!</v>
      </c>
      <c r="K443" s="14"/>
      <c r="L443" s="14"/>
    </row>
    <row r="444" spans="2:12" ht="12.75" hidden="1">
      <c r="B444" s="29"/>
      <c r="C444" s="22"/>
      <c r="D444" s="27"/>
      <c r="E444" s="30"/>
      <c r="F444" s="24"/>
      <c r="G444" s="24"/>
      <c r="H444" s="28"/>
      <c r="I444" s="119">
        <v>267813</v>
      </c>
      <c r="J444" s="113" t="e">
        <f t="shared" si="9"/>
        <v>#DIV/0!</v>
      </c>
      <c r="K444" s="14"/>
      <c r="L444" s="14"/>
    </row>
    <row r="445" spans="2:12" ht="12.75" hidden="1">
      <c r="B445" s="29"/>
      <c r="C445" s="22"/>
      <c r="D445" s="27"/>
      <c r="E445" s="31"/>
      <c r="F445" s="28"/>
      <c r="G445" s="28"/>
      <c r="H445" s="28"/>
      <c r="I445" s="119">
        <v>267813</v>
      </c>
      <c r="J445" s="113" t="e">
        <f t="shared" si="9"/>
        <v>#DIV/0!</v>
      </c>
      <c r="K445" s="14"/>
      <c r="L445" s="14"/>
    </row>
    <row r="446" spans="2:12" ht="12.75" hidden="1">
      <c r="B446" s="29"/>
      <c r="C446" s="22"/>
      <c r="D446" s="27"/>
      <c r="E446" s="23"/>
      <c r="F446" s="24"/>
      <c r="G446" s="24"/>
      <c r="H446" s="28"/>
      <c r="I446" s="119">
        <v>267813</v>
      </c>
      <c r="J446" s="113" t="e">
        <f t="shared" si="9"/>
        <v>#DIV/0!</v>
      </c>
      <c r="K446" s="14"/>
      <c r="L446" s="14"/>
    </row>
    <row r="447" spans="2:12" ht="12.75" hidden="1">
      <c r="B447" s="29"/>
      <c r="C447" s="22"/>
      <c r="D447" s="27"/>
      <c r="E447" s="26"/>
      <c r="F447" s="24"/>
      <c r="G447" s="24"/>
      <c r="H447" s="28"/>
      <c r="I447" s="119">
        <v>267813</v>
      </c>
      <c r="J447" s="113" t="e">
        <f t="shared" si="9"/>
        <v>#DIV/0!</v>
      </c>
      <c r="K447" s="14"/>
      <c r="L447" s="14"/>
    </row>
    <row r="448" spans="2:12" ht="12.75" hidden="1">
      <c r="B448" s="29"/>
      <c r="C448" s="22"/>
      <c r="D448" s="27"/>
      <c r="E448" s="26"/>
      <c r="F448" s="24"/>
      <c r="G448" s="24"/>
      <c r="H448" s="28"/>
      <c r="I448" s="119">
        <v>267813</v>
      </c>
      <c r="J448" s="113" t="e">
        <f t="shared" si="9"/>
        <v>#DIV/0!</v>
      </c>
      <c r="K448" s="14"/>
      <c r="L448" s="14"/>
    </row>
    <row r="449" spans="2:12" ht="12.75" hidden="1">
      <c r="B449" s="29"/>
      <c r="C449" s="22"/>
      <c r="D449" s="27"/>
      <c r="E449" s="23"/>
      <c r="F449" s="28"/>
      <c r="G449" s="28"/>
      <c r="H449" s="28"/>
      <c r="I449" s="119">
        <v>267813</v>
      </c>
      <c r="J449" s="113" t="e">
        <f t="shared" si="9"/>
        <v>#DIV/0!</v>
      </c>
      <c r="K449" s="14"/>
      <c r="L449" s="14"/>
    </row>
    <row r="450" spans="2:12" ht="12.75" hidden="1">
      <c r="B450" s="29"/>
      <c r="C450" s="22"/>
      <c r="D450" s="27"/>
      <c r="E450" s="23"/>
      <c r="F450" s="24"/>
      <c r="G450" s="24"/>
      <c r="H450" s="28"/>
      <c r="I450" s="119">
        <v>267813</v>
      </c>
      <c r="J450" s="113" t="e">
        <f t="shared" si="9"/>
        <v>#DIV/0!</v>
      </c>
      <c r="K450" s="14"/>
      <c r="L450" s="14"/>
    </row>
    <row r="451" spans="2:12" ht="12.75" hidden="1">
      <c r="B451" s="29"/>
      <c r="C451" s="22"/>
      <c r="D451" s="27"/>
      <c r="E451" s="26"/>
      <c r="F451" s="24"/>
      <c r="G451" s="24"/>
      <c r="H451" s="28"/>
      <c r="I451" s="119">
        <v>267813</v>
      </c>
      <c r="J451" s="113" t="e">
        <f t="shared" si="9"/>
        <v>#DIV/0!</v>
      </c>
      <c r="K451" s="14"/>
      <c r="L451" s="14"/>
    </row>
    <row r="452" spans="2:12" ht="12.75" hidden="1">
      <c r="B452" s="29"/>
      <c r="C452" s="22"/>
      <c r="D452" s="27"/>
      <c r="E452" s="30"/>
      <c r="F452" s="24"/>
      <c r="G452" s="24"/>
      <c r="H452" s="28"/>
      <c r="I452" s="119">
        <v>267813</v>
      </c>
      <c r="J452" s="113" t="e">
        <f t="shared" si="9"/>
        <v>#DIV/0!</v>
      </c>
      <c r="K452" s="14"/>
      <c r="L452" s="14"/>
    </row>
    <row r="453" spans="2:12" ht="12.75" hidden="1">
      <c r="B453" s="29"/>
      <c r="C453" s="22"/>
      <c r="D453" s="27"/>
      <c r="E453" s="26"/>
      <c r="F453" s="24"/>
      <c r="G453" s="24"/>
      <c r="H453" s="28"/>
      <c r="I453" s="119">
        <v>267813</v>
      </c>
      <c r="J453" s="113" t="e">
        <f t="shared" si="9"/>
        <v>#DIV/0!</v>
      </c>
      <c r="K453" s="14"/>
      <c r="L453" s="14"/>
    </row>
    <row r="454" spans="2:12" ht="12.75" hidden="1">
      <c r="B454" s="29"/>
      <c r="C454" s="22"/>
      <c r="D454" s="27"/>
      <c r="E454" s="26"/>
      <c r="F454" s="24"/>
      <c r="G454" s="24"/>
      <c r="H454" s="28"/>
      <c r="I454" s="119">
        <v>267813</v>
      </c>
      <c r="J454" s="113" t="e">
        <f t="shared" si="9"/>
        <v>#DIV/0!</v>
      </c>
      <c r="K454" s="14"/>
      <c r="L454" s="14"/>
    </row>
    <row r="455" spans="2:12" ht="12.75" hidden="1">
      <c r="B455" s="29"/>
      <c r="C455" s="22"/>
      <c r="D455" s="27"/>
      <c r="E455" s="26"/>
      <c r="F455" s="24"/>
      <c r="G455" s="24"/>
      <c r="H455" s="28"/>
      <c r="I455" s="119">
        <v>267813</v>
      </c>
      <c r="J455" s="113" t="e">
        <f t="shared" si="9"/>
        <v>#DIV/0!</v>
      </c>
      <c r="K455" s="14"/>
      <c r="L455" s="14"/>
    </row>
    <row r="456" spans="2:12" ht="12.75" hidden="1">
      <c r="B456" s="29"/>
      <c r="C456" s="22"/>
      <c r="D456" s="27"/>
      <c r="E456" s="26"/>
      <c r="F456" s="24"/>
      <c r="G456" s="24"/>
      <c r="H456" s="28"/>
      <c r="I456" s="119">
        <v>267813</v>
      </c>
      <c r="J456" s="113" t="e">
        <f t="shared" si="9"/>
        <v>#DIV/0!</v>
      </c>
      <c r="K456" s="14"/>
      <c r="L456" s="14"/>
    </row>
    <row r="457" spans="2:12" ht="12.75" hidden="1">
      <c r="B457" s="29"/>
      <c r="C457" s="22"/>
      <c r="D457" s="27"/>
      <c r="E457" s="23"/>
      <c r="F457" s="28"/>
      <c r="G457" s="28"/>
      <c r="H457" s="28"/>
      <c r="I457" s="119">
        <v>267813</v>
      </c>
      <c r="J457" s="113" t="e">
        <f t="shared" si="9"/>
        <v>#DIV/0!</v>
      </c>
      <c r="K457" s="14"/>
      <c r="L457" s="14"/>
    </row>
    <row r="458" spans="2:12" ht="12.75" hidden="1">
      <c r="B458" s="91"/>
      <c r="C458" s="22"/>
      <c r="D458" s="54"/>
      <c r="E458" s="23"/>
      <c r="F458" s="72"/>
      <c r="G458" s="72"/>
      <c r="H458" s="28"/>
      <c r="I458" s="119">
        <v>267813</v>
      </c>
      <c r="J458" s="113" t="e">
        <f t="shared" si="9"/>
        <v>#DIV/0!</v>
      </c>
      <c r="K458" s="14"/>
      <c r="L458" s="14"/>
    </row>
    <row r="459" spans="2:12" ht="12.75" hidden="1">
      <c r="B459" s="91"/>
      <c r="C459" s="55"/>
      <c r="D459" s="54"/>
      <c r="E459" s="23"/>
      <c r="F459" s="72"/>
      <c r="G459" s="72"/>
      <c r="H459" s="28"/>
      <c r="I459" s="119">
        <v>267813</v>
      </c>
      <c r="J459" s="113" t="e">
        <f t="shared" si="9"/>
        <v>#DIV/0!</v>
      </c>
      <c r="K459" s="14"/>
      <c r="L459" s="14"/>
    </row>
    <row r="460" spans="2:12" ht="12.75" hidden="1">
      <c r="B460" s="91"/>
      <c r="C460" s="55"/>
      <c r="D460" s="54"/>
      <c r="E460" s="23"/>
      <c r="F460" s="72"/>
      <c r="G460" s="72"/>
      <c r="H460" s="28"/>
      <c r="I460" s="119">
        <v>267813</v>
      </c>
      <c r="J460" s="113" t="e">
        <f t="shared" si="9"/>
        <v>#DIV/0!</v>
      </c>
      <c r="K460" s="14"/>
      <c r="L460" s="14"/>
    </row>
    <row r="461" spans="2:12" ht="12.75" hidden="1">
      <c r="B461" s="91"/>
      <c r="C461" s="55"/>
      <c r="D461" s="54"/>
      <c r="E461" s="82"/>
      <c r="F461" s="72"/>
      <c r="G461" s="72"/>
      <c r="H461" s="28"/>
      <c r="I461" s="119">
        <v>267813</v>
      </c>
      <c r="J461" s="113" t="e">
        <f t="shared" si="9"/>
        <v>#DIV/0!</v>
      </c>
      <c r="K461" s="14"/>
      <c r="L461" s="14"/>
    </row>
    <row r="462" spans="2:12" ht="12.75" hidden="1">
      <c r="B462" s="91"/>
      <c r="C462" s="55"/>
      <c r="D462" s="54"/>
      <c r="E462" s="23"/>
      <c r="F462" s="72"/>
      <c r="G462" s="72"/>
      <c r="H462" s="28"/>
      <c r="I462" s="119">
        <v>267813</v>
      </c>
      <c r="J462" s="113" t="e">
        <f t="shared" si="9"/>
        <v>#DIV/0!</v>
      </c>
      <c r="K462" s="14"/>
      <c r="L462" s="14"/>
    </row>
    <row r="463" spans="2:12" ht="12.75" hidden="1">
      <c r="B463" s="91"/>
      <c r="C463" s="55"/>
      <c r="D463" s="54"/>
      <c r="E463" s="26"/>
      <c r="F463" s="56"/>
      <c r="G463" s="56"/>
      <c r="H463" s="28"/>
      <c r="I463" s="119">
        <v>267813</v>
      </c>
      <c r="J463" s="113" t="e">
        <f t="shared" si="9"/>
        <v>#DIV/0!</v>
      </c>
      <c r="K463" s="14"/>
      <c r="L463" s="14"/>
    </row>
    <row r="464" spans="2:12" ht="12.75" hidden="1">
      <c r="B464" s="91"/>
      <c r="C464" s="55"/>
      <c r="D464" s="54"/>
      <c r="E464" s="26"/>
      <c r="F464" s="56"/>
      <c r="G464" s="56"/>
      <c r="H464" s="28"/>
      <c r="I464" s="119">
        <v>267813</v>
      </c>
      <c r="J464" s="113" t="e">
        <f t="shared" si="9"/>
        <v>#DIV/0!</v>
      </c>
      <c r="K464" s="14"/>
      <c r="L464" s="14"/>
    </row>
    <row r="465" spans="2:12" ht="12.75" hidden="1">
      <c r="B465" s="91"/>
      <c r="C465" s="55"/>
      <c r="D465" s="54"/>
      <c r="E465" s="26"/>
      <c r="F465" s="56"/>
      <c r="G465" s="56"/>
      <c r="H465" s="28"/>
      <c r="I465" s="119">
        <v>267813</v>
      </c>
      <c r="J465" s="113" t="e">
        <f t="shared" si="9"/>
        <v>#DIV/0!</v>
      </c>
      <c r="K465" s="14"/>
      <c r="L465" s="14"/>
    </row>
    <row r="466" spans="2:12" ht="12.75" hidden="1">
      <c r="B466" s="91"/>
      <c r="C466" s="55"/>
      <c r="D466" s="54"/>
      <c r="E466" s="26"/>
      <c r="F466" s="56"/>
      <c r="G466" s="56"/>
      <c r="H466" s="28"/>
      <c r="I466" s="119">
        <v>267813</v>
      </c>
      <c r="J466" s="113" t="e">
        <f t="shared" si="9"/>
        <v>#DIV/0!</v>
      </c>
      <c r="K466" s="14"/>
      <c r="L466" s="14"/>
    </row>
    <row r="467" spans="2:12" ht="12.75" hidden="1">
      <c r="B467" s="91"/>
      <c r="C467" s="55"/>
      <c r="D467" s="54"/>
      <c r="E467" s="26"/>
      <c r="F467" s="56"/>
      <c r="G467" s="56"/>
      <c r="H467" s="28"/>
      <c r="I467" s="119">
        <v>267813</v>
      </c>
      <c r="J467" s="113" t="e">
        <f t="shared" si="9"/>
        <v>#DIV/0!</v>
      </c>
      <c r="K467" s="14"/>
      <c r="L467" s="14"/>
    </row>
    <row r="468" spans="2:12" ht="12.75" hidden="1">
      <c r="B468" s="91"/>
      <c r="C468" s="55"/>
      <c r="D468" s="54"/>
      <c r="E468" s="26"/>
      <c r="F468" s="56"/>
      <c r="G468" s="56"/>
      <c r="H468" s="28"/>
      <c r="I468" s="119">
        <v>267813</v>
      </c>
      <c r="J468" s="113" t="e">
        <f t="shared" si="9"/>
        <v>#DIV/0!</v>
      </c>
      <c r="K468" s="14"/>
      <c r="L468" s="14"/>
    </row>
    <row r="469" spans="2:12" ht="12.75" hidden="1">
      <c r="B469" s="91"/>
      <c r="C469" s="55"/>
      <c r="D469" s="54"/>
      <c r="E469" s="26"/>
      <c r="F469" s="56"/>
      <c r="G469" s="56"/>
      <c r="H469" s="28"/>
      <c r="I469" s="119">
        <v>267813</v>
      </c>
      <c r="J469" s="113" t="e">
        <f t="shared" si="9"/>
        <v>#DIV/0!</v>
      </c>
      <c r="K469" s="14"/>
      <c r="L469" s="14"/>
    </row>
    <row r="470" spans="2:12" ht="12.75" hidden="1">
      <c r="B470" s="91"/>
      <c r="C470" s="55"/>
      <c r="D470" s="54"/>
      <c r="E470" s="26"/>
      <c r="F470" s="56"/>
      <c r="G470" s="56"/>
      <c r="H470" s="28"/>
      <c r="I470" s="119">
        <v>267813</v>
      </c>
      <c r="J470" s="113" t="e">
        <f t="shared" si="9"/>
        <v>#DIV/0!</v>
      </c>
      <c r="K470" s="14"/>
      <c r="L470" s="14"/>
    </row>
    <row r="471" spans="2:12" ht="12.75" hidden="1">
      <c r="B471" s="91"/>
      <c r="C471" s="55"/>
      <c r="D471" s="54"/>
      <c r="E471" s="23"/>
      <c r="F471" s="72"/>
      <c r="G471" s="72"/>
      <c r="H471" s="28"/>
      <c r="I471" s="119">
        <v>267813</v>
      </c>
      <c r="J471" s="113" t="e">
        <f t="shared" si="9"/>
        <v>#DIV/0!</v>
      </c>
      <c r="K471" s="14"/>
      <c r="L471" s="14"/>
    </row>
    <row r="472" spans="2:12" ht="12.75" hidden="1">
      <c r="B472" s="91"/>
      <c r="C472" s="55"/>
      <c r="D472" s="54"/>
      <c r="E472" s="23"/>
      <c r="F472" s="72"/>
      <c r="G472" s="72"/>
      <c r="H472" s="28"/>
      <c r="I472" s="119">
        <v>267813</v>
      </c>
      <c r="J472" s="113" t="e">
        <f t="shared" si="9"/>
        <v>#DIV/0!</v>
      </c>
      <c r="K472" s="14"/>
      <c r="L472" s="14"/>
    </row>
    <row r="473" spans="2:12" ht="12.75" hidden="1">
      <c r="B473" s="91"/>
      <c r="C473" s="55"/>
      <c r="D473" s="54"/>
      <c r="E473" s="23"/>
      <c r="F473" s="72"/>
      <c r="G473" s="72"/>
      <c r="H473" s="28"/>
      <c r="I473" s="119">
        <v>267813</v>
      </c>
      <c r="J473" s="113" t="e">
        <f t="shared" si="9"/>
        <v>#DIV/0!</v>
      </c>
      <c r="K473" s="14"/>
      <c r="L473" s="14"/>
    </row>
    <row r="474" spans="2:12" ht="12.75" hidden="1">
      <c r="B474" s="29"/>
      <c r="C474" s="55"/>
      <c r="D474" s="22"/>
      <c r="E474" s="30"/>
      <c r="F474" s="24"/>
      <c r="G474" s="24"/>
      <c r="H474" s="24"/>
      <c r="I474" s="119">
        <v>267813</v>
      </c>
      <c r="J474" s="113" t="e">
        <f t="shared" si="9"/>
        <v>#DIV/0!</v>
      </c>
      <c r="K474" s="14"/>
      <c r="L474" s="14"/>
    </row>
    <row r="475" spans="2:12" ht="12.75" hidden="1">
      <c r="B475" s="29"/>
      <c r="C475" s="22"/>
      <c r="D475" s="22"/>
      <c r="E475" s="31"/>
      <c r="F475" s="24"/>
      <c r="G475" s="24"/>
      <c r="H475" s="24"/>
      <c r="I475" s="119">
        <v>267813</v>
      </c>
      <c r="J475" s="113" t="e">
        <f t="shared" si="9"/>
        <v>#DIV/0!</v>
      </c>
      <c r="K475" s="14"/>
      <c r="L475" s="14"/>
    </row>
    <row r="476" spans="2:12" ht="12.75" hidden="1">
      <c r="B476" s="29"/>
      <c r="C476" s="22"/>
      <c r="D476" s="22"/>
      <c r="E476" s="31"/>
      <c r="F476" s="24"/>
      <c r="G476" s="24"/>
      <c r="H476" s="24"/>
      <c r="I476" s="119">
        <v>267813</v>
      </c>
      <c r="J476" s="113" t="e">
        <f t="shared" si="9"/>
        <v>#DIV/0!</v>
      </c>
      <c r="K476" s="14"/>
      <c r="L476" s="14"/>
    </row>
    <row r="477" spans="2:12" ht="12.75" hidden="1">
      <c r="B477" s="29"/>
      <c r="C477" s="22"/>
      <c r="D477" s="22"/>
      <c r="E477" s="30"/>
      <c r="F477" s="24"/>
      <c r="G477" s="24"/>
      <c r="H477" s="24"/>
      <c r="I477" s="119">
        <v>267813</v>
      </c>
      <c r="J477" s="113" t="e">
        <f t="shared" si="9"/>
        <v>#DIV/0!</v>
      </c>
      <c r="K477" s="14"/>
      <c r="L477" s="14"/>
    </row>
    <row r="478" spans="2:12" ht="12.75" hidden="1">
      <c r="B478" s="29"/>
      <c r="C478" s="22"/>
      <c r="D478" s="22"/>
      <c r="E478" s="31"/>
      <c r="F478" s="28"/>
      <c r="G478" s="28"/>
      <c r="H478" s="28"/>
      <c r="I478" s="119">
        <v>267813</v>
      </c>
      <c r="J478" s="113" t="e">
        <f t="shared" si="9"/>
        <v>#DIV/0!</v>
      </c>
      <c r="K478" s="14"/>
      <c r="L478" s="14"/>
    </row>
    <row r="479" spans="2:12" ht="12.75" hidden="1">
      <c r="B479" s="29"/>
      <c r="C479" s="22"/>
      <c r="D479" s="22"/>
      <c r="E479" s="31"/>
      <c r="F479" s="28"/>
      <c r="G479" s="28"/>
      <c r="H479" s="28"/>
      <c r="I479" s="119">
        <v>267813</v>
      </c>
      <c r="J479" s="113" t="e">
        <f t="shared" si="9"/>
        <v>#DIV/0!</v>
      </c>
      <c r="K479" s="14"/>
      <c r="L479" s="14"/>
    </row>
    <row r="480" spans="2:12" ht="12.75" hidden="1">
      <c r="B480" s="29"/>
      <c r="C480" s="22"/>
      <c r="D480" s="22"/>
      <c r="E480" s="31"/>
      <c r="F480" s="24"/>
      <c r="G480" s="24"/>
      <c r="H480" s="24"/>
      <c r="I480" s="119">
        <v>267813</v>
      </c>
      <c r="J480" s="113" t="e">
        <f t="shared" si="9"/>
        <v>#DIV/0!</v>
      </c>
      <c r="K480" s="14"/>
      <c r="L480" s="14"/>
    </row>
    <row r="481" spans="2:12" ht="12.75" hidden="1">
      <c r="B481" s="29"/>
      <c r="C481" s="22"/>
      <c r="D481" s="22"/>
      <c r="E481" s="31"/>
      <c r="F481" s="24"/>
      <c r="G481" s="24"/>
      <c r="H481" s="24"/>
      <c r="I481" s="119">
        <v>267813</v>
      </c>
      <c r="J481" s="113" t="e">
        <f t="shared" si="9"/>
        <v>#DIV/0!</v>
      </c>
      <c r="K481" s="14"/>
      <c r="L481" s="14"/>
    </row>
    <row r="482" spans="2:12" ht="12.75" hidden="1">
      <c r="B482" s="29"/>
      <c r="C482" s="22"/>
      <c r="D482" s="22"/>
      <c r="E482" s="30"/>
      <c r="F482" s="24"/>
      <c r="G482" s="24"/>
      <c r="H482" s="24"/>
      <c r="I482" s="119">
        <v>267813</v>
      </c>
      <c r="J482" s="113" t="e">
        <f t="shared" si="9"/>
        <v>#DIV/0!</v>
      </c>
      <c r="K482" s="14"/>
      <c r="L482" s="14"/>
    </row>
    <row r="483" spans="2:12" ht="12.75" hidden="1">
      <c r="B483" s="29"/>
      <c r="C483" s="22"/>
      <c r="D483" s="22"/>
      <c r="E483" s="31"/>
      <c r="F483" s="28"/>
      <c r="G483" s="28"/>
      <c r="H483" s="28"/>
      <c r="I483" s="119">
        <v>267813</v>
      </c>
      <c r="J483" s="113" t="e">
        <f t="shared" si="9"/>
        <v>#DIV/0!</v>
      </c>
      <c r="K483" s="14"/>
      <c r="L483" s="14"/>
    </row>
    <row r="484" spans="2:12" ht="12.75" hidden="1">
      <c r="B484" s="29"/>
      <c r="C484" s="22"/>
      <c r="D484" s="22"/>
      <c r="E484" s="31"/>
      <c r="F484" s="28"/>
      <c r="G484" s="28"/>
      <c r="H484" s="28"/>
      <c r="I484" s="119">
        <v>267813</v>
      </c>
      <c r="J484" s="113" t="e">
        <f t="shared" si="9"/>
        <v>#DIV/0!</v>
      </c>
      <c r="K484" s="14"/>
      <c r="L484" s="14"/>
    </row>
    <row r="485" spans="2:12" ht="12.75">
      <c r="B485" s="29">
        <v>855</v>
      </c>
      <c r="C485" s="22"/>
      <c r="D485" s="22"/>
      <c r="E485" s="31" t="s">
        <v>162</v>
      </c>
      <c r="F485" s="28"/>
      <c r="G485" s="28"/>
      <c r="H485" s="28"/>
      <c r="I485" s="119"/>
      <c r="J485" s="113"/>
      <c r="K485" s="14"/>
      <c r="L485" s="14"/>
    </row>
    <row r="486" spans="2:12" ht="12.75">
      <c r="B486" s="29"/>
      <c r="C486" s="22">
        <v>85501</v>
      </c>
      <c r="D486" s="22"/>
      <c r="E486" s="31" t="s">
        <v>163</v>
      </c>
      <c r="F486" s="28"/>
      <c r="G486" s="28"/>
      <c r="H486" s="28"/>
      <c r="I486" s="119"/>
      <c r="J486" s="113"/>
      <c r="K486" s="14"/>
      <c r="L486" s="14"/>
    </row>
    <row r="487" spans="2:12" ht="13.5" thickBot="1">
      <c r="B487" s="29"/>
      <c r="C487" s="22"/>
      <c r="D487" s="22">
        <v>2060</v>
      </c>
      <c r="E487" s="33" t="s">
        <v>164</v>
      </c>
      <c r="F487" s="32">
        <v>5770000</v>
      </c>
      <c r="G487" s="32"/>
      <c r="H487" s="32"/>
      <c r="I487" s="175">
        <v>5701628.25</v>
      </c>
      <c r="J487" s="113">
        <f aca="true" t="shared" si="10" ref="J487:J534">ROUNDDOWN((I487/F487*100),2)</f>
        <v>98.81</v>
      </c>
      <c r="K487" s="14"/>
      <c r="L487" s="14"/>
    </row>
    <row r="488" spans="2:12" ht="13.5" thickBot="1">
      <c r="B488" s="29"/>
      <c r="C488" s="22"/>
      <c r="D488" s="88"/>
      <c r="E488" s="12" t="s">
        <v>165</v>
      </c>
      <c r="F488" s="170">
        <f>F487</f>
        <v>5770000</v>
      </c>
      <c r="G488" s="170">
        <f>G487</f>
        <v>0</v>
      </c>
      <c r="H488" s="170">
        <f>H487</f>
        <v>0</v>
      </c>
      <c r="I488" s="200">
        <f>I487</f>
        <v>5701628.25</v>
      </c>
      <c r="J488" s="114">
        <f t="shared" si="10"/>
        <v>98.81</v>
      </c>
      <c r="K488" s="14"/>
      <c r="L488" s="14"/>
    </row>
    <row r="489" spans="2:12" ht="12.75">
      <c r="B489" s="29"/>
      <c r="C489" s="22">
        <v>85502</v>
      </c>
      <c r="D489" s="22"/>
      <c r="E489" s="83" t="s">
        <v>166</v>
      </c>
      <c r="F489" s="53"/>
      <c r="G489" s="53"/>
      <c r="H489" s="53"/>
      <c r="I489" s="118"/>
      <c r="J489" s="113"/>
      <c r="K489" s="14"/>
      <c r="L489" s="14"/>
    </row>
    <row r="490" spans="2:12" ht="12.75">
      <c r="B490" s="29"/>
      <c r="C490" s="22"/>
      <c r="D490" s="22">
        <v>2010</v>
      </c>
      <c r="E490" s="30" t="s">
        <v>167</v>
      </c>
      <c r="F490" s="24">
        <v>3604000</v>
      </c>
      <c r="G490" s="24"/>
      <c r="H490" s="24"/>
      <c r="I490" s="119">
        <v>3508541.88</v>
      </c>
      <c r="J490" s="113">
        <f t="shared" si="10"/>
        <v>97.35</v>
      </c>
      <c r="K490" s="14"/>
      <c r="L490" s="14"/>
    </row>
    <row r="491" spans="2:12" ht="13.5" thickBot="1">
      <c r="B491" s="29"/>
      <c r="C491" s="22"/>
      <c r="D491" s="22">
        <v>2360</v>
      </c>
      <c r="E491" s="77" t="s">
        <v>168</v>
      </c>
      <c r="F491" s="32">
        <v>49000</v>
      </c>
      <c r="G491" s="34"/>
      <c r="H491" s="34"/>
      <c r="I491" s="175">
        <v>10164.81</v>
      </c>
      <c r="J491" s="113">
        <f t="shared" si="10"/>
        <v>20.74</v>
      </c>
      <c r="K491" s="14"/>
      <c r="L491" s="14"/>
    </row>
    <row r="492" spans="2:12" ht="13.5" thickBot="1">
      <c r="B492" s="29"/>
      <c r="C492" s="22"/>
      <c r="D492" s="88"/>
      <c r="E492" s="130" t="s">
        <v>169</v>
      </c>
      <c r="F492" s="161">
        <f>SUM(F490:F491)</f>
        <v>3653000</v>
      </c>
      <c r="G492" s="180">
        <f>SUM(G490:G491)</f>
        <v>0</v>
      </c>
      <c r="H492" s="180">
        <f>SUM(H490:H491)</f>
        <v>0</v>
      </c>
      <c r="I492" s="213">
        <f>SUM(I490:I491)</f>
        <v>3518706.69</v>
      </c>
      <c r="J492" s="114">
        <f t="shared" si="10"/>
        <v>96.32</v>
      </c>
      <c r="K492" s="14"/>
      <c r="L492" s="14"/>
    </row>
    <row r="493" spans="2:12" ht="12.75">
      <c r="B493" s="29"/>
      <c r="C493" s="22">
        <v>85503</v>
      </c>
      <c r="D493" s="22"/>
      <c r="E493" s="83" t="s">
        <v>170</v>
      </c>
      <c r="F493" s="53"/>
      <c r="G493" s="53"/>
      <c r="H493" s="53"/>
      <c r="I493" s="118"/>
      <c r="J493" s="113"/>
      <c r="K493" s="14"/>
      <c r="L493" s="14"/>
    </row>
    <row r="494" spans="2:12" ht="12.75">
      <c r="B494" s="29"/>
      <c r="C494" s="22"/>
      <c r="D494" s="22">
        <v>2010</v>
      </c>
      <c r="E494" s="30" t="s">
        <v>171</v>
      </c>
      <c r="F494" s="24">
        <v>300</v>
      </c>
      <c r="G494" s="24"/>
      <c r="H494" s="24"/>
      <c r="I494" s="119">
        <v>300</v>
      </c>
      <c r="J494" s="113">
        <f t="shared" si="10"/>
        <v>100</v>
      </c>
      <c r="K494" s="14"/>
      <c r="L494" s="14"/>
    </row>
    <row r="495" spans="2:12" ht="13.5" thickBot="1">
      <c r="B495" s="29"/>
      <c r="C495" s="22"/>
      <c r="D495" s="22">
        <v>2360</v>
      </c>
      <c r="E495" s="33" t="s">
        <v>201</v>
      </c>
      <c r="F495" s="32">
        <v>6</v>
      </c>
      <c r="G495" s="32"/>
      <c r="H495" s="32"/>
      <c r="I495" s="175">
        <v>1.84</v>
      </c>
      <c r="J495" s="113">
        <f t="shared" si="10"/>
        <v>30.66</v>
      </c>
      <c r="K495" s="14"/>
      <c r="L495" s="14"/>
    </row>
    <row r="496" spans="2:12" ht="13.5" thickBot="1">
      <c r="B496" s="29"/>
      <c r="C496" s="22"/>
      <c r="D496" s="88"/>
      <c r="E496" s="12" t="s">
        <v>172</v>
      </c>
      <c r="F496" s="170">
        <f>F494+F495</f>
        <v>306</v>
      </c>
      <c r="G496" s="170">
        <f>G494+G495</f>
        <v>0</v>
      </c>
      <c r="H496" s="170">
        <f>H494+H495</f>
        <v>0</v>
      </c>
      <c r="I496" s="200">
        <f>I494+I495</f>
        <v>301.84</v>
      </c>
      <c r="J496" s="114">
        <f t="shared" si="10"/>
        <v>98.64</v>
      </c>
      <c r="K496" s="14"/>
      <c r="L496" s="14"/>
    </row>
    <row r="497" spans="2:12" ht="12.75">
      <c r="B497" s="29"/>
      <c r="C497" s="22">
        <v>85504</v>
      </c>
      <c r="D497" s="22"/>
      <c r="E497" s="83" t="s">
        <v>175</v>
      </c>
      <c r="F497" s="75"/>
      <c r="G497" s="53"/>
      <c r="H497" s="53"/>
      <c r="I497" s="203"/>
      <c r="J497" s="113"/>
      <c r="K497" s="14"/>
      <c r="L497" s="14"/>
    </row>
    <row r="498" spans="2:12" ht="13.5" thickBot="1">
      <c r="B498" s="29"/>
      <c r="C498" s="22"/>
      <c r="D498" s="22">
        <v>2010</v>
      </c>
      <c r="E498" s="33" t="s">
        <v>171</v>
      </c>
      <c r="F498" s="32">
        <v>716</v>
      </c>
      <c r="G498" s="32"/>
      <c r="H498" s="32"/>
      <c r="I498" s="175">
        <v>716</v>
      </c>
      <c r="J498" s="113">
        <f t="shared" si="10"/>
        <v>100</v>
      </c>
      <c r="K498" s="14"/>
      <c r="L498" s="14"/>
    </row>
    <row r="499" spans="2:12" ht="13.5" thickBot="1">
      <c r="B499" s="29"/>
      <c r="C499" s="22"/>
      <c r="D499" s="89"/>
      <c r="E499" s="12" t="s">
        <v>176</v>
      </c>
      <c r="F499" s="170">
        <f>SUM(F498:F498)</f>
        <v>716</v>
      </c>
      <c r="G499" s="170">
        <f>SUM(G498:G498)</f>
        <v>0</v>
      </c>
      <c r="H499" s="170">
        <f>SUM(H498:H498)</f>
        <v>0</v>
      </c>
      <c r="I499" s="200">
        <v>716</v>
      </c>
      <c r="J499" s="113">
        <f t="shared" si="10"/>
        <v>100</v>
      </c>
      <c r="K499" s="14"/>
      <c r="L499" s="14"/>
    </row>
    <row r="500" spans="2:12" ht="12.75">
      <c r="B500" s="29"/>
      <c r="C500" s="88">
        <v>85513</v>
      </c>
      <c r="D500" s="120"/>
      <c r="E500" s="132" t="s">
        <v>192</v>
      </c>
      <c r="F500" s="133"/>
      <c r="G500" s="127"/>
      <c r="H500" s="127"/>
      <c r="I500" s="229"/>
      <c r="J500" s="113"/>
      <c r="K500" s="14"/>
      <c r="L500" s="14"/>
    </row>
    <row r="501" spans="2:12" ht="13.5" thickBot="1">
      <c r="B501" s="29"/>
      <c r="C501" s="89"/>
      <c r="D501" s="140">
        <v>2010</v>
      </c>
      <c r="E501" s="126" t="s">
        <v>193</v>
      </c>
      <c r="F501" s="125">
        <v>74000</v>
      </c>
      <c r="G501" s="125"/>
      <c r="H501" s="125"/>
      <c r="I501" s="176">
        <v>73051.57</v>
      </c>
      <c r="J501" s="113">
        <f t="shared" si="10"/>
        <v>98.71</v>
      </c>
      <c r="K501" s="14"/>
      <c r="L501" s="14"/>
    </row>
    <row r="502" spans="2:12" ht="13.5" thickBot="1">
      <c r="B502" s="139"/>
      <c r="C502" s="120"/>
      <c r="D502" s="193"/>
      <c r="E502" s="130" t="s">
        <v>212</v>
      </c>
      <c r="F502" s="161">
        <f>F501</f>
        <v>74000</v>
      </c>
      <c r="G502" s="161">
        <f>G501</f>
        <v>0</v>
      </c>
      <c r="H502" s="161">
        <f>H501</f>
        <v>0</v>
      </c>
      <c r="I502" s="213">
        <f>I501</f>
        <v>73051.57</v>
      </c>
      <c r="J502" s="113">
        <f t="shared" si="10"/>
        <v>98.71</v>
      </c>
      <c r="K502" s="14"/>
      <c r="L502" s="14"/>
    </row>
    <row r="503" spans="2:12" ht="13.5" thickBot="1">
      <c r="B503" s="29"/>
      <c r="C503" s="87"/>
      <c r="D503" s="138"/>
      <c r="E503" s="130" t="s">
        <v>173</v>
      </c>
      <c r="F503" s="161">
        <f>SUM(F488+F492+F496+F499+F502)</f>
        <v>9498022</v>
      </c>
      <c r="G503" s="161">
        <f>SUM(G488+G492+G496+G499+G502)</f>
        <v>0</v>
      </c>
      <c r="H503" s="161">
        <f>SUM(H488+H492+H496+H499+H502)</f>
        <v>0</v>
      </c>
      <c r="I503" s="213">
        <f>SUM(I488+I492+I496+I499+I502)</f>
        <v>9294404.35</v>
      </c>
      <c r="J503" s="114">
        <f t="shared" si="10"/>
        <v>97.85</v>
      </c>
      <c r="K503" s="14"/>
      <c r="L503" s="14"/>
    </row>
    <row r="504" spans="2:12" ht="12.75">
      <c r="B504" s="29">
        <v>900</v>
      </c>
      <c r="C504" s="22"/>
      <c r="D504" s="22"/>
      <c r="E504" s="83" t="s">
        <v>103</v>
      </c>
      <c r="F504" s="75"/>
      <c r="G504" s="75"/>
      <c r="H504" s="75"/>
      <c r="I504" s="118"/>
      <c r="J504" s="113"/>
      <c r="K504" s="14"/>
      <c r="L504" s="14"/>
    </row>
    <row r="505" spans="2:12" ht="12.75">
      <c r="B505" s="29"/>
      <c r="C505" s="22">
        <v>90002</v>
      </c>
      <c r="D505" s="22"/>
      <c r="E505" s="31" t="s">
        <v>132</v>
      </c>
      <c r="F505" s="28"/>
      <c r="G505" s="28"/>
      <c r="H505" s="28"/>
      <c r="I505" s="119"/>
      <c r="J505" s="113"/>
      <c r="K505" s="14"/>
      <c r="L505" s="14"/>
    </row>
    <row r="506" spans="2:12" ht="13.5" thickBot="1">
      <c r="B506" s="29"/>
      <c r="C506" s="22"/>
      <c r="D506" s="22" t="s">
        <v>133</v>
      </c>
      <c r="E506" s="33" t="s">
        <v>134</v>
      </c>
      <c r="F506" s="32">
        <v>1378560</v>
      </c>
      <c r="G506" s="34"/>
      <c r="H506" s="34"/>
      <c r="I506" s="175">
        <v>1260686.41</v>
      </c>
      <c r="J506" s="113">
        <f t="shared" si="10"/>
        <v>91.44</v>
      </c>
      <c r="K506" s="14"/>
      <c r="L506" s="14"/>
    </row>
    <row r="507" spans="2:12" ht="13.5" thickBot="1">
      <c r="B507" s="29"/>
      <c r="C507" s="22"/>
      <c r="D507" s="88"/>
      <c r="E507" s="12" t="s">
        <v>136</v>
      </c>
      <c r="F507" s="170">
        <f>F506</f>
        <v>1378560</v>
      </c>
      <c r="G507" s="170">
        <f>G506</f>
        <v>0</v>
      </c>
      <c r="H507" s="170">
        <f>H506</f>
        <v>0</v>
      </c>
      <c r="I507" s="200">
        <f>I506</f>
        <v>1260686.41</v>
      </c>
      <c r="J507" s="114">
        <f t="shared" si="10"/>
        <v>91.44</v>
      </c>
      <c r="K507" s="14"/>
      <c r="L507" s="14"/>
    </row>
    <row r="508" spans="2:12" ht="12.75">
      <c r="B508" s="29"/>
      <c r="C508" s="22">
        <v>90005</v>
      </c>
      <c r="D508" s="22"/>
      <c r="E508" s="83" t="s">
        <v>244</v>
      </c>
      <c r="F508" s="75"/>
      <c r="G508" s="75"/>
      <c r="H508" s="75"/>
      <c r="I508" s="118"/>
      <c r="J508" s="113"/>
      <c r="K508" s="14"/>
      <c r="L508" s="14"/>
    </row>
    <row r="509" spans="2:12" ht="13.5" thickBot="1">
      <c r="B509" s="29"/>
      <c r="C509" s="22"/>
      <c r="D509" s="22">
        <v>2170</v>
      </c>
      <c r="E509" s="33" t="s">
        <v>246</v>
      </c>
      <c r="F509" s="32">
        <v>9900</v>
      </c>
      <c r="G509" s="34"/>
      <c r="H509" s="34"/>
      <c r="I509" s="175">
        <v>0</v>
      </c>
      <c r="J509" s="113">
        <f t="shared" si="10"/>
        <v>0</v>
      </c>
      <c r="K509" s="14"/>
      <c r="L509" s="14"/>
    </row>
    <row r="510" spans="2:12" ht="13.5" thickBot="1">
      <c r="B510" s="29"/>
      <c r="C510" s="22"/>
      <c r="D510" s="88"/>
      <c r="E510" s="12" t="s">
        <v>245</v>
      </c>
      <c r="F510" s="170">
        <f>F509</f>
        <v>9900</v>
      </c>
      <c r="G510" s="170">
        <f>G509</f>
        <v>0</v>
      </c>
      <c r="H510" s="170">
        <f>H509</f>
        <v>0</v>
      </c>
      <c r="I510" s="200">
        <f>I509</f>
        <v>0</v>
      </c>
      <c r="J510" s="113">
        <f t="shared" si="10"/>
        <v>0</v>
      </c>
      <c r="K510" s="14"/>
      <c r="L510" s="14"/>
    </row>
    <row r="511" spans="2:12" ht="12.75">
      <c r="B511" s="29"/>
      <c r="C511" s="22">
        <v>90019</v>
      </c>
      <c r="D511" s="22"/>
      <c r="E511" s="83" t="s">
        <v>104</v>
      </c>
      <c r="F511" s="75"/>
      <c r="G511" s="75"/>
      <c r="H511" s="75"/>
      <c r="I511" s="118"/>
      <c r="J511" s="113"/>
      <c r="K511" s="14"/>
      <c r="L511" s="14"/>
    </row>
    <row r="512" spans="2:12" ht="13.5" thickBot="1">
      <c r="B512" s="29"/>
      <c r="C512" s="22"/>
      <c r="D512" s="27" t="s">
        <v>35</v>
      </c>
      <c r="E512" s="30" t="s">
        <v>105</v>
      </c>
      <c r="F512" s="24">
        <v>40300</v>
      </c>
      <c r="G512" s="28"/>
      <c r="H512" s="28"/>
      <c r="I512" s="119">
        <v>36915.15</v>
      </c>
      <c r="J512" s="113">
        <f t="shared" si="10"/>
        <v>91.6</v>
      </c>
      <c r="K512" s="14"/>
      <c r="L512" s="14"/>
    </row>
    <row r="513" spans="2:12" ht="13.5" hidden="1" thickBot="1">
      <c r="B513" s="29"/>
      <c r="C513" s="22"/>
      <c r="D513" s="27"/>
      <c r="E513" s="33"/>
      <c r="F513" s="32"/>
      <c r="G513" s="34"/>
      <c r="H513" s="34"/>
      <c r="I513" s="175"/>
      <c r="J513" s="113" t="e">
        <f t="shared" si="10"/>
        <v>#DIV/0!</v>
      </c>
      <c r="K513" s="14"/>
      <c r="L513" s="14"/>
    </row>
    <row r="514" spans="2:12" ht="13.5" hidden="1" thickBot="1">
      <c r="B514" s="38"/>
      <c r="C514" s="85"/>
      <c r="D514" s="101"/>
      <c r="E514" s="99"/>
      <c r="F514" s="42"/>
      <c r="G514" s="41"/>
      <c r="H514" s="41"/>
      <c r="I514" s="105"/>
      <c r="J514" s="113" t="e">
        <f t="shared" si="10"/>
        <v>#DIV/0!</v>
      </c>
      <c r="K514" s="14"/>
      <c r="L514" s="14"/>
    </row>
    <row r="515" spans="2:12" ht="13.5" thickBot="1">
      <c r="B515" s="121"/>
      <c r="C515" s="120"/>
      <c r="D515" s="193"/>
      <c r="E515" s="130" t="s">
        <v>106</v>
      </c>
      <c r="F515" s="161">
        <f>SUM(F512:F514)</f>
        <v>40300</v>
      </c>
      <c r="G515" s="161">
        <f>SUM(G512:G513)</f>
        <v>0</v>
      </c>
      <c r="H515" s="161">
        <f>SUM(H512:H513)</f>
        <v>0</v>
      </c>
      <c r="I515" s="213">
        <f>SUM(I512:I513)</f>
        <v>36915.15</v>
      </c>
      <c r="J515" s="113">
        <f t="shared" si="10"/>
        <v>91.6</v>
      </c>
      <c r="K515" s="14"/>
      <c r="L515" s="14"/>
    </row>
    <row r="516" spans="2:12" ht="12.75" hidden="1">
      <c r="B516" s="121"/>
      <c r="C516" s="120"/>
      <c r="D516" s="120"/>
      <c r="E516" s="158"/>
      <c r="F516" s="133"/>
      <c r="G516" s="133"/>
      <c r="H516" s="133"/>
      <c r="I516" s="229"/>
      <c r="J516" s="113" t="e">
        <f t="shared" si="10"/>
        <v>#DIV/0!</v>
      </c>
      <c r="K516" s="14"/>
      <c r="L516" s="14"/>
    </row>
    <row r="517" spans="2:12" ht="12.75" hidden="1">
      <c r="B517" s="121"/>
      <c r="C517" s="120"/>
      <c r="D517" s="120"/>
      <c r="E517" s="115"/>
      <c r="F517" s="114"/>
      <c r="G517" s="114"/>
      <c r="H517" s="114"/>
      <c r="I517" s="210"/>
      <c r="J517" s="113" t="e">
        <f t="shared" si="10"/>
        <v>#DIV/0!</v>
      </c>
      <c r="K517" s="14"/>
      <c r="L517" s="14"/>
    </row>
    <row r="518" spans="2:12" ht="12.75" hidden="1">
      <c r="B518" s="121"/>
      <c r="C518" s="120"/>
      <c r="D518" s="120"/>
      <c r="E518" s="115"/>
      <c r="F518" s="113"/>
      <c r="G518" s="113"/>
      <c r="H518" s="113"/>
      <c r="I518" s="211"/>
      <c r="J518" s="113" t="e">
        <f t="shared" si="10"/>
        <v>#DIV/0!</v>
      </c>
      <c r="K518" s="14"/>
      <c r="L518" s="14"/>
    </row>
    <row r="519" spans="2:12" ht="12.75" hidden="1">
      <c r="B519" s="121"/>
      <c r="C519" s="120"/>
      <c r="D519" s="120"/>
      <c r="E519" s="116"/>
      <c r="F519" s="114"/>
      <c r="G519" s="114"/>
      <c r="H519" s="114"/>
      <c r="I519" s="210"/>
      <c r="J519" s="113" t="e">
        <f t="shared" si="10"/>
        <v>#DIV/0!</v>
      </c>
      <c r="K519" s="14"/>
      <c r="L519" s="14"/>
    </row>
    <row r="520" spans="2:12" ht="12.75" hidden="1">
      <c r="B520" s="121"/>
      <c r="C520" s="134"/>
      <c r="D520" s="120"/>
      <c r="E520" s="116"/>
      <c r="F520" s="114"/>
      <c r="G520" s="114"/>
      <c r="H520" s="114"/>
      <c r="I520" s="211"/>
      <c r="J520" s="113" t="e">
        <f t="shared" si="10"/>
        <v>#DIV/0!</v>
      </c>
      <c r="K520" s="14"/>
      <c r="L520" s="14"/>
    </row>
    <row r="521" spans="2:12" ht="12.75" hidden="1">
      <c r="B521" s="121"/>
      <c r="C521" s="120"/>
      <c r="D521" s="120"/>
      <c r="E521" s="116"/>
      <c r="F521" s="114"/>
      <c r="G521" s="114"/>
      <c r="H521" s="114"/>
      <c r="I521" s="211"/>
      <c r="J521" s="113" t="e">
        <f t="shared" si="10"/>
        <v>#DIV/0!</v>
      </c>
      <c r="K521" s="14"/>
      <c r="L521" s="14"/>
    </row>
    <row r="522" spans="2:12" ht="12.75" hidden="1">
      <c r="B522" s="121"/>
      <c r="C522" s="120"/>
      <c r="D522" s="120"/>
      <c r="E522" s="115"/>
      <c r="F522" s="113"/>
      <c r="G522" s="114"/>
      <c r="H522" s="114"/>
      <c r="I522" s="211"/>
      <c r="J522" s="113" t="e">
        <f t="shared" si="10"/>
        <v>#DIV/0!</v>
      </c>
      <c r="K522" s="14"/>
      <c r="L522" s="14"/>
    </row>
    <row r="523" spans="2:12" ht="12.75" hidden="1">
      <c r="B523" s="121"/>
      <c r="C523" s="120"/>
      <c r="D523" s="120"/>
      <c r="E523" s="116"/>
      <c r="F523" s="114"/>
      <c r="G523" s="114"/>
      <c r="H523" s="114"/>
      <c r="I523" s="210"/>
      <c r="J523" s="113" t="e">
        <f t="shared" si="10"/>
        <v>#DIV/0!</v>
      </c>
      <c r="K523" s="14"/>
      <c r="L523" s="14"/>
    </row>
    <row r="524" spans="2:12" ht="12.75" hidden="1">
      <c r="B524" s="121"/>
      <c r="C524" s="120"/>
      <c r="D524" s="120"/>
      <c r="E524" s="116"/>
      <c r="F524" s="114"/>
      <c r="G524" s="114"/>
      <c r="H524" s="114"/>
      <c r="I524" s="210"/>
      <c r="J524" s="113" t="e">
        <f t="shared" si="10"/>
        <v>#DIV/0!</v>
      </c>
      <c r="K524" s="14"/>
      <c r="L524" s="14"/>
    </row>
    <row r="525" spans="2:12" ht="12.75" hidden="1">
      <c r="B525" s="121"/>
      <c r="C525" s="120"/>
      <c r="D525" s="120"/>
      <c r="E525" s="115"/>
      <c r="F525" s="113"/>
      <c r="G525" s="113"/>
      <c r="H525" s="113"/>
      <c r="I525" s="211"/>
      <c r="J525" s="113" t="e">
        <f t="shared" si="10"/>
        <v>#DIV/0!</v>
      </c>
      <c r="K525" s="14"/>
      <c r="L525" s="14"/>
    </row>
    <row r="526" spans="2:12" ht="12.75" hidden="1">
      <c r="B526" s="121"/>
      <c r="C526" s="120"/>
      <c r="D526" s="120"/>
      <c r="E526" s="116"/>
      <c r="F526" s="114"/>
      <c r="G526" s="114"/>
      <c r="H526" s="114"/>
      <c r="I526" s="210"/>
      <c r="J526" s="113" t="e">
        <f t="shared" si="10"/>
        <v>#DIV/0!</v>
      </c>
      <c r="K526" s="14"/>
      <c r="L526" s="14"/>
    </row>
    <row r="527" spans="2:12" ht="12.75" hidden="1">
      <c r="B527" s="121"/>
      <c r="C527" s="120"/>
      <c r="D527" s="120"/>
      <c r="E527" s="116"/>
      <c r="F527" s="114"/>
      <c r="G527" s="114"/>
      <c r="H527" s="114"/>
      <c r="I527" s="210"/>
      <c r="J527" s="113" t="e">
        <f t="shared" si="10"/>
        <v>#DIV/0!</v>
      </c>
      <c r="K527" s="14"/>
      <c r="L527" s="14"/>
    </row>
    <row r="528" spans="2:12" ht="12.75" hidden="1">
      <c r="B528" s="121"/>
      <c r="C528" s="120"/>
      <c r="D528" s="120"/>
      <c r="E528" s="115"/>
      <c r="F528" s="113"/>
      <c r="G528" s="113"/>
      <c r="H528" s="113"/>
      <c r="I528" s="211"/>
      <c r="J528" s="113" t="e">
        <f t="shared" si="10"/>
        <v>#DIV/0!</v>
      </c>
      <c r="K528" s="14"/>
      <c r="L528" s="14"/>
    </row>
    <row r="529" spans="2:12" ht="12.75" hidden="1">
      <c r="B529" s="121"/>
      <c r="C529" s="120"/>
      <c r="D529" s="120"/>
      <c r="E529" s="116"/>
      <c r="F529" s="114"/>
      <c r="G529" s="114"/>
      <c r="H529" s="114"/>
      <c r="I529" s="210"/>
      <c r="J529" s="113" t="e">
        <f t="shared" si="10"/>
        <v>#DIV/0!</v>
      </c>
      <c r="K529" s="14"/>
      <c r="L529" s="14"/>
    </row>
    <row r="530" spans="2:12" ht="12.75">
      <c r="B530" s="121"/>
      <c r="C530" s="120">
        <v>90026</v>
      </c>
      <c r="D530" s="120"/>
      <c r="E530" s="116" t="s">
        <v>195</v>
      </c>
      <c r="F530" s="114"/>
      <c r="G530" s="114"/>
      <c r="H530" s="114"/>
      <c r="I530" s="210"/>
      <c r="J530" s="113"/>
      <c r="K530" s="14"/>
      <c r="L530" s="14"/>
    </row>
    <row r="531" spans="2:12" ht="13.5" thickBot="1">
      <c r="B531" s="121"/>
      <c r="C531" s="120"/>
      <c r="D531" s="120" t="s">
        <v>135</v>
      </c>
      <c r="E531" s="126" t="s">
        <v>196</v>
      </c>
      <c r="F531" s="125">
        <v>10000.44</v>
      </c>
      <c r="G531" s="125"/>
      <c r="H531" s="125"/>
      <c r="I531" s="176">
        <v>7121.18</v>
      </c>
      <c r="J531" s="113">
        <f t="shared" si="10"/>
        <v>71.2</v>
      </c>
      <c r="K531" s="14"/>
      <c r="L531" s="14"/>
    </row>
    <row r="532" spans="2:12" ht="13.5" thickBot="1">
      <c r="B532" s="121"/>
      <c r="C532" s="120"/>
      <c r="D532" s="193"/>
      <c r="E532" s="130" t="s">
        <v>197</v>
      </c>
      <c r="F532" s="161">
        <f>F531</f>
        <v>10000.44</v>
      </c>
      <c r="G532" s="161">
        <f>G531</f>
        <v>0</v>
      </c>
      <c r="H532" s="161">
        <f>H531</f>
        <v>0</v>
      </c>
      <c r="I532" s="213">
        <f>I531</f>
        <v>7121.18</v>
      </c>
      <c r="J532" s="113">
        <f t="shared" si="10"/>
        <v>71.2</v>
      </c>
      <c r="K532" s="14"/>
      <c r="L532" s="14"/>
    </row>
    <row r="533" spans="2:12" ht="13.5" thickBot="1">
      <c r="B533" s="121"/>
      <c r="C533" s="120"/>
      <c r="D533" s="193"/>
      <c r="E533" s="130" t="s">
        <v>107</v>
      </c>
      <c r="F533" s="161">
        <f>SUM(F507+F515+F532+F510)</f>
        <v>1438760.44</v>
      </c>
      <c r="G533" s="161">
        <f>SUM(G507+G515+G532+G510)</f>
        <v>0</v>
      </c>
      <c r="H533" s="161">
        <f>SUM(H507+H515+H532+H510)</f>
        <v>0</v>
      </c>
      <c r="I533" s="213">
        <f>SUM(I507+I515+I532+I510)</f>
        <v>1304722.7399999998</v>
      </c>
      <c r="J533" s="113">
        <f t="shared" si="10"/>
        <v>90.68</v>
      </c>
      <c r="K533" s="14"/>
      <c r="L533" s="14"/>
    </row>
    <row r="534" spans="2:12" ht="18.75" thickBot="1">
      <c r="B534" s="243" t="s">
        <v>108</v>
      </c>
      <c r="C534" s="243"/>
      <c r="D534" s="243"/>
      <c r="E534" s="244"/>
      <c r="F534" s="194">
        <f>SUM(F50+F83+F105+F133+F176+F257+F295+F372+F417+F430+F441+F503+F533+F377)</f>
        <v>36792939</v>
      </c>
      <c r="G534" s="195">
        <f>SUM(G50+G83+G105+G133+G176+G257+G295+G372+G417+G430+G441+G503+G533+G377)</f>
        <v>26478</v>
      </c>
      <c r="H534" s="195">
        <f>SUM(H50+H83+H105+H133+H176+H257+H295+H372+H417+H430+H441+H503+H533+H377)</f>
        <v>26478</v>
      </c>
      <c r="I534" s="230">
        <f>SUM(I50+I83+I105+I133+I176+I257+I295+I372+I417+I430+I441+I503+I533+I377)</f>
        <v>40637702.22</v>
      </c>
      <c r="J534" s="114">
        <f t="shared" si="10"/>
        <v>110.44</v>
      </c>
      <c r="K534" s="14"/>
      <c r="L534" s="14"/>
    </row>
    <row r="535" spans="2:12" ht="12.75">
      <c r="B535" s="121"/>
      <c r="C535" s="120"/>
      <c r="D535" s="120"/>
      <c r="E535" s="116"/>
      <c r="F535" s="122"/>
      <c r="G535" s="75"/>
      <c r="H535" s="75"/>
      <c r="I535" s="203"/>
      <c r="J535" s="113"/>
      <c r="K535" s="14"/>
      <c r="L535" s="14"/>
    </row>
    <row r="536" spans="6:12" ht="18.75" customHeight="1">
      <c r="F536" s="106"/>
      <c r="G536" s="106" t="e">
        <f>SUM(G529+#REF!+G441+#REF!+G417+#REF!+G295+G257+#REF!+G133+G105+#REF!+G61+G50+#REF!+G535+#REF!)</f>
        <v>#REF!</v>
      </c>
      <c r="H536" s="106" t="e">
        <f>SUM(H529+#REF!+H441+#REF!+H417+#REF!+H295+H257+#REF!+H133+H105+#REF!+H61+H50+#REF!+H535+#REF!)</f>
        <v>#REF!</v>
      </c>
      <c r="I536" s="106"/>
      <c r="J536" s="106"/>
      <c r="K536" s="14"/>
      <c r="L536" s="14"/>
    </row>
    <row r="537" spans="2:12" ht="12.75">
      <c r="B537" s="2"/>
      <c r="C537" s="2"/>
      <c r="D537" s="2"/>
      <c r="E537" s="2"/>
      <c r="F537" s="2"/>
      <c r="G537" s="2"/>
      <c r="H537" s="107"/>
      <c r="J537" s="2"/>
      <c r="K537" s="14"/>
      <c r="L537" s="14"/>
    </row>
    <row r="538" spans="3:12" ht="12.75">
      <c r="C538" s="2"/>
      <c r="K538" s="14"/>
      <c r="L538" s="14"/>
    </row>
    <row r="539" ht="12.75">
      <c r="J539" t="s">
        <v>109</v>
      </c>
    </row>
  </sheetData>
  <sheetProtection selectLockedCells="1" selectUnlockedCells="1"/>
  <mergeCells count="15">
    <mergeCell ref="B534:E534"/>
    <mergeCell ref="J189:J190"/>
    <mergeCell ref="B228:B229"/>
    <mergeCell ref="C228:C229"/>
    <mergeCell ref="D228:D229"/>
    <mergeCell ref="E228:E229"/>
    <mergeCell ref="F228:F229"/>
    <mergeCell ref="I228:I229"/>
    <mergeCell ref="J228:J229"/>
    <mergeCell ref="B189:B190"/>
    <mergeCell ref="C189:C190"/>
    <mergeCell ref="D189:D190"/>
    <mergeCell ref="E189:E190"/>
    <mergeCell ref="F189:F190"/>
    <mergeCell ref="I189:I190"/>
  </mergeCells>
  <printOptions/>
  <pageMargins left="0" right="0" top="0" bottom="0.590277777777777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33"/>
  <sheetViews>
    <sheetView zoomScalePageLayoutView="0" workbookViewId="0" topLeftCell="A21">
      <selection activeCell="E22" sqref="E22"/>
    </sheetView>
  </sheetViews>
  <sheetFormatPr defaultColWidth="9.00390625" defaultRowHeight="12.75"/>
  <cols>
    <col min="2" max="2" width="12.75390625" style="0" customWidth="1"/>
  </cols>
  <sheetData>
    <row r="4" spans="2:8" ht="18">
      <c r="B4" s="108"/>
      <c r="C4" s="108" t="s">
        <v>110</v>
      </c>
      <c r="D4" s="108"/>
      <c r="E4" s="108"/>
      <c r="F4" s="108"/>
      <c r="G4" s="108"/>
      <c r="H4" s="108"/>
    </row>
    <row r="5" spans="2:8" ht="18">
      <c r="B5" s="108"/>
      <c r="C5" s="108"/>
      <c r="D5" s="108"/>
      <c r="E5" s="108"/>
      <c r="F5" s="108"/>
      <c r="G5" s="108"/>
      <c r="H5" s="108"/>
    </row>
    <row r="6" spans="2:8" ht="18">
      <c r="B6" s="108"/>
      <c r="C6" s="108" t="s">
        <v>111</v>
      </c>
      <c r="D6" s="108"/>
      <c r="E6" s="108"/>
      <c r="F6" s="108"/>
      <c r="G6" s="108"/>
      <c r="H6" s="108"/>
    </row>
    <row r="10" ht="12.75">
      <c r="B10" s="109" t="s">
        <v>112</v>
      </c>
    </row>
    <row r="13" spans="2:3" ht="15">
      <c r="B13" s="110" t="s">
        <v>113</v>
      </c>
      <c r="C13" s="110" t="s">
        <v>114</v>
      </c>
    </row>
    <row r="14" spans="1:10" ht="15">
      <c r="A14" s="110" t="s">
        <v>115</v>
      </c>
      <c r="B14" s="110"/>
      <c r="C14" s="110"/>
      <c r="D14" s="110"/>
      <c r="E14" s="110"/>
      <c r="F14" s="110"/>
      <c r="G14" s="110"/>
      <c r="H14" s="110"/>
      <c r="I14" s="110"/>
      <c r="J14" s="110"/>
    </row>
    <row r="15" spans="1:10" ht="15">
      <c r="A15" s="110" t="s">
        <v>116</v>
      </c>
      <c r="B15" s="110"/>
      <c r="C15" s="110"/>
      <c r="D15" s="110"/>
      <c r="E15" s="110"/>
      <c r="F15" s="110"/>
      <c r="G15" s="110"/>
      <c r="H15" s="110"/>
      <c r="I15" s="110"/>
      <c r="J15" s="110"/>
    </row>
    <row r="16" spans="1:10" ht="15">
      <c r="A16" s="110" t="s">
        <v>117</v>
      </c>
      <c r="B16" s="110"/>
      <c r="C16" s="110"/>
      <c r="D16" s="110"/>
      <c r="E16" s="110"/>
      <c r="F16" s="110"/>
      <c r="G16" s="110"/>
      <c r="H16" s="110"/>
      <c r="I16" s="110"/>
      <c r="J16" s="110"/>
    </row>
    <row r="19" spans="1:10" ht="15">
      <c r="A19" s="110"/>
      <c r="B19" s="110"/>
      <c r="C19" s="110"/>
      <c r="D19" s="110"/>
      <c r="E19" s="110"/>
      <c r="F19" s="110"/>
      <c r="G19" s="110"/>
      <c r="H19" s="110"/>
      <c r="I19" s="110"/>
      <c r="J19" s="110"/>
    </row>
    <row r="20" spans="1:10" ht="15.75">
      <c r="A20" s="110" t="s">
        <v>118</v>
      </c>
      <c r="B20" s="110"/>
      <c r="C20" s="110"/>
      <c r="D20" s="110"/>
      <c r="E20" s="110"/>
      <c r="F20" s="1"/>
      <c r="G20" s="1"/>
      <c r="H20" s="110"/>
      <c r="I20" s="110"/>
      <c r="J20" s="110"/>
    </row>
    <row r="22" spans="1:12" ht="15">
      <c r="A22" s="110" t="s">
        <v>119</v>
      </c>
      <c r="B22" s="110"/>
      <c r="C22" s="110" t="s">
        <v>120</v>
      </c>
      <c r="D22" s="110"/>
      <c r="E22" s="110"/>
      <c r="F22" s="110"/>
      <c r="G22" s="110"/>
      <c r="H22" s="110"/>
      <c r="I22" s="110"/>
      <c r="J22" s="110"/>
      <c r="K22" s="110"/>
      <c r="L22" s="110"/>
    </row>
    <row r="23" spans="1:12" ht="15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</row>
    <row r="24" spans="1:12" ht="15">
      <c r="A24" s="110" t="s">
        <v>121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</row>
    <row r="25" spans="1:12" ht="15">
      <c r="A25" s="110" t="s">
        <v>122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</row>
    <row r="26" spans="1:12" ht="15">
      <c r="A26" s="110" t="s">
        <v>123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</row>
    <row r="27" spans="1:12" ht="15">
      <c r="A27" s="110" t="s">
        <v>124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</row>
    <row r="28" spans="1:12" ht="15">
      <c r="A28" s="110" t="s">
        <v>125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</row>
    <row r="29" spans="1:12" ht="15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</row>
    <row r="30" spans="1:12" ht="15">
      <c r="A30" s="110" t="s">
        <v>126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</row>
    <row r="31" spans="1:12" ht="15">
      <c r="A31" s="110" t="s">
        <v>127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</row>
    <row r="32" spans="1:11" ht="15">
      <c r="A32" s="110" t="s">
        <v>128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</row>
    <row r="33" spans="1:13" ht="15">
      <c r="A33" s="110" t="s">
        <v>129</v>
      </c>
      <c r="B33" s="110"/>
      <c r="F33" s="110"/>
      <c r="G33" s="110"/>
      <c r="H33" s="110"/>
      <c r="I33" s="110"/>
      <c r="J33" s="110"/>
      <c r="K33" s="110"/>
      <c r="L33" s="110"/>
      <c r="M33" s="110" t="s">
        <v>130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 Danielewska-Schmidt</dc:creator>
  <cp:keywords/>
  <dc:description/>
  <cp:lastModifiedBy>Mirosława Skrzypek</cp:lastModifiedBy>
  <cp:lastPrinted>2022-03-30T10:38:11Z</cp:lastPrinted>
  <dcterms:created xsi:type="dcterms:W3CDTF">2022-03-22T10:20:48Z</dcterms:created>
  <dcterms:modified xsi:type="dcterms:W3CDTF">2022-03-30T10:38:53Z</dcterms:modified>
  <cp:category/>
  <cp:version/>
  <cp:contentType/>
  <cp:contentStatus/>
</cp:coreProperties>
</file>